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0" activeTab="14"/>
  </bookViews>
  <sheets>
    <sheet name="Коммунальная инфраструктура" sheetId="14" r:id="rId1"/>
    <sheet name="энергоэфективность" sheetId="1" r:id="rId2"/>
    <sheet name="Благоустройство" sheetId="2" r:id="rId3"/>
    <sheet name="Благоустройство 2025" sheetId="15" r:id="rId4"/>
    <sheet name="Экологическое воспитание" sheetId="3" r:id="rId5"/>
    <sheet name="Патриотическое воспитание" sheetId="4" r:id="rId6"/>
    <sheet name="Формирование  сов гов среды" sheetId="5" r:id="rId7"/>
    <sheet name="Летняя занятость" sheetId="6" r:id="rId8"/>
    <sheet name="Социальная поддержка населения" sheetId="7" r:id="rId9"/>
    <sheet name="Капитальный ремонт, содержание " sheetId="12" r:id="rId10"/>
    <sheet name="Похозяйственная занятость" sheetId="8" r:id="rId11"/>
    <sheet name="Пожарная безопасность" sheetId="9" r:id="rId12"/>
    <sheet name="Вырубка аварийных деревьев" sheetId="13" r:id="rId13"/>
    <sheet name="СЭР" sheetId="10" r:id="rId14"/>
    <sheet name="Транспортная инфраструктура" sheetId="11" r:id="rId15"/>
  </sheets>
  <calcPr calcId="152511" refMode="R1C1"/>
</workbook>
</file>

<file path=xl/calcChain.xml><?xml version="1.0" encoding="utf-8"?>
<calcChain xmlns="http://schemas.openxmlformats.org/spreadsheetml/2006/main">
  <c r="R24" i="11" l="1"/>
  <c r="L24" i="11"/>
  <c r="R23" i="11"/>
  <c r="Q23" i="11"/>
  <c r="P23" i="11"/>
  <c r="N23" i="11"/>
  <c r="E23" i="11" s="1"/>
  <c r="M23" i="11"/>
  <c r="D23" i="11" s="1"/>
  <c r="L23" i="11"/>
  <c r="I23" i="11"/>
  <c r="R22" i="11"/>
  <c r="O22" i="11"/>
  <c r="L22" i="11"/>
  <c r="E22" i="11"/>
  <c r="F22" i="11" s="1"/>
  <c r="D22" i="11"/>
  <c r="R21" i="11"/>
  <c r="L21" i="11"/>
  <c r="I21" i="11"/>
  <c r="E21" i="11"/>
  <c r="F21" i="11" s="1"/>
  <c r="D21" i="11"/>
  <c r="S20" i="11"/>
  <c r="Q20" i="11"/>
  <c r="R20" i="11" s="1"/>
  <c r="P20" i="11"/>
  <c r="O20" i="11"/>
  <c r="K20" i="11"/>
  <c r="E20" i="11" s="1"/>
  <c r="F20" i="11" s="1"/>
  <c r="J20" i="11"/>
  <c r="I20" i="11"/>
  <c r="H20" i="11"/>
  <c r="G20" i="11"/>
  <c r="D20" i="11" s="1"/>
  <c r="E17" i="11"/>
  <c r="D17" i="11"/>
  <c r="E16" i="11"/>
  <c r="D16" i="11"/>
  <c r="E15" i="11"/>
  <c r="D15" i="11"/>
  <c r="E13" i="11"/>
  <c r="D13" i="11"/>
  <c r="S13" i="11"/>
  <c r="R16" i="11"/>
  <c r="R14" i="11"/>
  <c r="R15" i="11"/>
  <c r="R17" i="11"/>
  <c r="R13" i="11"/>
  <c r="O13" i="11"/>
  <c r="P16" i="11"/>
  <c r="Q13" i="11"/>
  <c r="P13" i="11"/>
  <c r="Q16" i="11"/>
  <c r="F23" i="11" l="1"/>
  <c r="L20" i="11"/>
  <c r="O23" i="11"/>
  <c r="M24" i="11"/>
  <c r="D24" i="11" s="1"/>
  <c r="N24" i="11"/>
  <c r="E24" i="13"/>
  <c r="F24" i="13" s="1"/>
  <c r="F20" i="13" s="1"/>
  <c r="D24" i="13"/>
  <c r="M20" i="13"/>
  <c r="I20" i="13"/>
  <c r="E20" i="13"/>
  <c r="D20" i="13"/>
  <c r="M13" i="13"/>
  <c r="O25" i="8"/>
  <c r="L25" i="8"/>
  <c r="E25" i="8"/>
  <c r="F25" i="8" s="1"/>
  <c r="D25" i="8"/>
  <c r="E24" i="8"/>
  <c r="D24" i="8"/>
  <c r="F24" i="8" s="1"/>
  <c r="F20" i="8" s="1"/>
  <c r="N20" i="8"/>
  <c r="O20" i="8" s="1"/>
  <c r="M20" i="8"/>
  <c r="K20" i="8"/>
  <c r="L20" i="8" s="1"/>
  <c r="J20" i="8"/>
  <c r="D20" i="8" s="1"/>
  <c r="I20" i="8"/>
  <c r="E20" i="8"/>
  <c r="D13" i="8"/>
  <c r="D17" i="8"/>
  <c r="E13" i="8"/>
  <c r="N13" i="8"/>
  <c r="M13" i="8"/>
  <c r="K13" i="8"/>
  <c r="J13" i="8"/>
  <c r="L32" i="6"/>
  <c r="I32" i="6"/>
  <c r="E32" i="6"/>
  <c r="F32" i="6" s="1"/>
  <c r="D32" i="6"/>
  <c r="E31" i="6"/>
  <c r="E27" i="6" s="1"/>
  <c r="D31" i="6"/>
  <c r="D27" i="6" s="1"/>
  <c r="E30" i="6"/>
  <c r="D30" i="6"/>
  <c r="E29" i="6"/>
  <c r="D29" i="6"/>
  <c r="E28" i="6"/>
  <c r="D28" i="6"/>
  <c r="P27" i="6"/>
  <c r="R27" i="6" s="1"/>
  <c r="M27" i="6"/>
  <c r="O27" i="6" s="1"/>
  <c r="J27" i="6"/>
  <c r="L27" i="6" s="1"/>
  <c r="I27" i="6"/>
  <c r="H27" i="6"/>
  <c r="G27" i="6"/>
  <c r="L25" i="6"/>
  <c r="I25" i="6"/>
  <c r="E25" i="6"/>
  <c r="F25" i="6" s="1"/>
  <c r="D25" i="6"/>
  <c r="E24" i="6"/>
  <c r="E20" i="6" s="1"/>
  <c r="D24" i="6"/>
  <c r="D20" i="6" s="1"/>
  <c r="E23" i="6"/>
  <c r="D23" i="6"/>
  <c r="E22" i="6"/>
  <c r="D22" i="6"/>
  <c r="E21" i="6"/>
  <c r="D21" i="6"/>
  <c r="P20" i="6"/>
  <c r="R20" i="6" s="1"/>
  <c r="O20" i="6"/>
  <c r="M20" i="6"/>
  <c r="J20" i="6"/>
  <c r="L20" i="6" s="1"/>
  <c r="I20" i="6"/>
  <c r="H20" i="6"/>
  <c r="G20" i="6"/>
  <c r="E17" i="6"/>
  <c r="D17" i="6"/>
  <c r="R13" i="6"/>
  <c r="P13" i="6"/>
  <c r="D39" i="3"/>
  <c r="E38" i="3"/>
  <c r="D38" i="3"/>
  <c r="E37" i="3"/>
  <c r="E35" i="3"/>
  <c r="D35" i="3"/>
  <c r="E34" i="3"/>
  <c r="D34" i="3"/>
  <c r="D32" i="3"/>
  <c r="E31" i="3"/>
  <c r="D31" i="3"/>
  <c r="E30" i="3"/>
  <c r="E28" i="3"/>
  <c r="D28" i="3"/>
  <c r="E27" i="3"/>
  <c r="D27" i="3"/>
  <c r="D25" i="3"/>
  <c r="E24" i="3"/>
  <c r="D24" i="3"/>
  <c r="E23" i="3"/>
  <c r="E21" i="3"/>
  <c r="D21" i="3"/>
  <c r="E20" i="3"/>
  <c r="D20" i="3"/>
  <c r="E25" i="4"/>
  <c r="D25" i="4"/>
  <c r="N24" i="4"/>
  <c r="D24" i="4"/>
  <c r="E23" i="4"/>
  <c r="E21" i="4"/>
  <c r="D21" i="4"/>
  <c r="E20" i="4"/>
  <c r="D20" i="4"/>
  <c r="E18" i="4"/>
  <c r="D18" i="4"/>
  <c r="S24" i="7"/>
  <c r="U24" i="7" s="1"/>
  <c r="R24" i="7"/>
  <c r="L24" i="7"/>
  <c r="U23" i="7"/>
  <c r="S23" i="7"/>
  <c r="R23" i="7"/>
  <c r="N23" i="7"/>
  <c r="E23" i="7" s="1"/>
  <c r="F23" i="7" s="1"/>
  <c r="M23" i="7"/>
  <c r="M24" i="7" s="1"/>
  <c r="D24" i="7" s="1"/>
  <c r="D20" i="7" s="1"/>
  <c r="L23" i="7"/>
  <c r="G23" i="7"/>
  <c r="D23" i="7" s="1"/>
  <c r="U22" i="7"/>
  <c r="R22" i="7"/>
  <c r="O22" i="7"/>
  <c r="M22" i="7"/>
  <c r="L22" i="7"/>
  <c r="F22" i="7"/>
  <c r="E22" i="7"/>
  <c r="D22" i="7"/>
  <c r="U21" i="7"/>
  <c r="R21" i="7"/>
  <c r="O21" i="7"/>
  <c r="L21" i="7"/>
  <c r="E21" i="7"/>
  <c r="F21" i="7" s="1"/>
  <c r="D21" i="7"/>
  <c r="U20" i="7"/>
  <c r="Q20" i="7"/>
  <c r="R20" i="7" s="1"/>
  <c r="P20" i="7"/>
  <c r="O20" i="7"/>
  <c r="L20" i="7"/>
  <c r="I20" i="7"/>
  <c r="H20" i="7"/>
  <c r="E17" i="7"/>
  <c r="E16" i="7"/>
  <c r="D16" i="7"/>
  <c r="Q13" i="7"/>
  <c r="P13" i="7"/>
  <c r="U16" i="7"/>
  <c r="S16" i="7"/>
  <c r="U14" i="7"/>
  <c r="R16" i="7"/>
  <c r="R14" i="7"/>
  <c r="O24" i="1"/>
  <c r="L24" i="1"/>
  <c r="I24" i="1"/>
  <c r="E24" i="1"/>
  <c r="F24" i="1" s="1"/>
  <c r="D24" i="1"/>
  <c r="E23" i="1"/>
  <c r="D23" i="1"/>
  <c r="E21" i="1"/>
  <c r="D21" i="1"/>
  <c r="O20" i="1"/>
  <c r="J20" i="1"/>
  <c r="L20" i="1" s="1"/>
  <c r="H20" i="1"/>
  <c r="E20" i="1" s="1"/>
  <c r="F20" i="1" s="1"/>
  <c r="G20" i="1"/>
  <c r="I20" i="1" s="1"/>
  <c r="D20" i="1"/>
  <c r="J13" i="1"/>
  <c r="E17" i="1"/>
  <c r="I13" i="1"/>
  <c r="H13" i="1"/>
  <c r="G13" i="1"/>
  <c r="I17" i="1"/>
  <c r="R24" i="15"/>
  <c r="O24" i="15"/>
  <c r="K24" i="15"/>
  <c r="E24" i="15" s="1"/>
  <c r="J24" i="15"/>
  <c r="D24" i="15" s="1"/>
  <c r="R23" i="15"/>
  <c r="O23" i="15"/>
  <c r="L23" i="15"/>
  <c r="E23" i="15"/>
  <c r="D23" i="15"/>
  <c r="L22" i="15"/>
  <c r="E21" i="15"/>
  <c r="D21" i="15"/>
  <c r="Q20" i="15"/>
  <c r="E20" i="15" s="1"/>
  <c r="O20" i="15"/>
  <c r="L20" i="15"/>
  <c r="G20" i="15"/>
  <c r="D20" i="15" s="1"/>
  <c r="E13" i="15"/>
  <c r="D13" i="15"/>
  <c r="G13" i="15"/>
  <c r="R17" i="15"/>
  <c r="O17" i="15"/>
  <c r="K17" i="15"/>
  <c r="E17" i="15" s="1"/>
  <c r="J17" i="15"/>
  <c r="D16" i="15" s="1"/>
  <c r="R16" i="15"/>
  <c r="O16" i="15"/>
  <c r="L16" i="15"/>
  <c r="E16" i="15"/>
  <c r="L15" i="15"/>
  <c r="E14" i="15"/>
  <c r="D14" i="15"/>
  <c r="Q13" i="15"/>
  <c r="O13" i="15"/>
  <c r="L13" i="15"/>
  <c r="R24" i="2"/>
  <c r="O24" i="2"/>
  <c r="N24" i="2"/>
  <c r="M24" i="2"/>
  <c r="K24" i="2"/>
  <c r="L24" i="2" s="1"/>
  <c r="J24" i="2"/>
  <c r="D24" i="2"/>
  <c r="R23" i="2"/>
  <c r="O23" i="2"/>
  <c r="L23" i="2"/>
  <c r="E23" i="2"/>
  <c r="D23" i="2"/>
  <c r="L22" i="2"/>
  <c r="E21" i="2"/>
  <c r="D21" i="2"/>
  <c r="R20" i="2"/>
  <c r="Q20" i="2"/>
  <c r="P20" i="2"/>
  <c r="O20" i="2"/>
  <c r="L20" i="2"/>
  <c r="E20" i="2"/>
  <c r="F20" i="2" s="1"/>
  <c r="D20" i="2"/>
  <c r="E17" i="2"/>
  <c r="D17" i="2"/>
  <c r="E16" i="2"/>
  <c r="D16" i="2"/>
  <c r="F13" i="2"/>
  <c r="E13" i="2"/>
  <c r="D13" i="2"/>
  <c r="R13" i="2"/>
  <c r="Q13" i="2"/>
  <c r="P13" i="2"/>
  <c r="R16" i="2"/>
  <c r="L24" i="10"/>
  <c r="H24" i="10"/>
  <c r="I24" i="10" s="1"/>
  <c r="G24" i="10"/>
  <c r="E24" i="10"/>
  <c r="F24" i="10" s="1"/>
  <c r="D24" i="10"/>
  <c r="L23" i="10"/>
  <c r="I23" i="10"/>
  <c r="G23" i="10"/>
  <c r="E23" i="10"/>
  <c r="D23" i="10"/>
  <c r="L22" i="10"/>
  <c r="E22" i="10"/>
  <c r="D22" i="10"/>
  <c r="L21" i="10"/>
  <c r="I21" i="10"/>
  <c r="E21" i="10"/>
  <c r="D21" i="10"/>
  <c r="M20" i="10"/>
  <c r="D20" i="10" s="1"/>
  <c r="K20" i="10"/>
  <c r="E20" i="10" s="1"/>
  <c r="J20" i="10"/>
  <c r="I20" i="10"/>
  <c r="D13" i="10"/>
  <c r="E13" i="10"/>
  <c r="L13" i="10"/>
  <c r="K13" i="10"/>
  <c r="L15" i="10"/>
  <c r="L16" i="10"/>
  <c r="L17" i="10"/>
  <c r="L14" i="10"/>
  <c r="M13" i="10"/>
  <c r="J13" i="10"/>
  <c r="O24" i="14"/>
  <c r="L24" i="14"/>
  <c r="I24" i="14"/>
  <c r="D24" i="14"/>
  <c r="F24" i="14" s="1"/>
  <c r="F20" i="14" s="1"/>
  <c r="O23" i="14"/>
  <c r="L23" i="14"/>
  <c r="I23" i="14"/>
  <c r="E23" i="14"/>
  <c r="D23" i="14"/>
  <c r="O22" i="14"/>
  <c r="L22" i="14"/>
  <c r="E22" i="14"/>
  <c r="D22" i="14"/>
  <c r="I21" i="14"/>
  <c r="E21" i="14"/>
  <c r="D21" i="14"/>
  <c r="M20" i="14"/>
  <c r="O20" i="14" s="1"/>
  <c r="K20" i="14"/>
  <c r="L20" i="14" s="1"/>
  <c r="J20" i="14"/>
  <c r="H20" i="14"/>
  <c r="E20" i="14" s="1"/>
  <c r="G20" i="14"/>
  <c r="D20" i="14" s="1"/>
  <c r="D13" i="14"/>
  <c r="M13" i="14"/>
  <c r="J13" i="14"/>
  <c r="L17" i="14"/>
  <c r="I13" i="14"/>
  <c r="I17" i="14"/>
  <c r="I16" i="14"/>
  <c r="O25" i="12"/>
  <c r="L25" i="12"/>
  <c r="O24" i="12"/>
  <c r="L24" i="12"/>
  <c r="I24" i="12"/>
  <c r="E24" i="12"/>
  <c r="F24" i="12" s="1"/>
  <c r="D24" i="12"/>
  <c r="O23" i="12"/>
  <c r="L23" i="12"/>
  <c r="I23" i="12"/>
  <c r="F23" i="12"/>
  <c r="E23" i="12"/>
  <c r="D23" i="12"/>
  <c r="I22" i="12"/>
  <c r="E22" i="12"/>
  <c r="F22" i="12" s="1"/>
  <c r="D22" i="12"/>
  <c r="D20" i="12" s="1"/>
  <c r="E21" i="12"/>
  <c r="F21" i="12" s="1"/>
  <c r="D21" i="12"/>
  <c r="N20" i="12"/>
  <c r="O20" i="12" s="1"/>
  <c r="M20" i="12"/>
  <c r="K20" i="12"/>
  <c r="E20" i="12" s="1"/>
  <c r="J20" i="12"/>
  <c r="I20" i="12"/>
  <c r="H20" i="12"/>
  <c r="G20" i="12"/>
  <c r="E17" i="12"/>
  <c r="F13" i="12"/>
  <c r="E13" i="12"/>
  <c r="N13" i="12"/>
  <c r="M13" i="12"/>
  <c r="K13" i="12"/>
  <c r="J13" i="12"/>
  <c r="L24" i="5"/>
  <c r="G24" i="5"/>
  <c r="D24" i="5" s="1"/>
  <c r="F24" i="5" s="1"/>
  <c r="O23" i="5"/>
  <c r="J23" i="5"/>
  <c r="L23" i="5" s="1"/>
  <c r="G23" i="5"/>
  <c r="G20" i="5" s="1"/>
  <c r="E23" i="5"/>
  <c r="F23" i="5" s="1"/>
  <c r="D23" i="5"/>
  <c r="O22" i="5"/>
  <c r="L22" i="5"/>
  <c r="E22" i="5"/>
  <c r="F22" i="5" s="1"/>
  <c r="D22" i="5"/>
  <c r="D20" i="5" s="1"/>
  <c r="F20" i="5" s="1"/>
  <c r="O21" i="5"/>
  <c r="L21" i="5"/>
  <c r="F21" i="5"/>
  <c r="E21" i="5"/>
  <c r="D21" i="5"/>
  <c r="O20" i="5"/>
  <c r="J20" i="5"/>
  <c r="L20" i="5" s="1"/>
  <c r="H20" i="5"/>
  <c r="E20" i="5"/>
  <c r="J13" i="5"/>
  <c r="J16" i="5"/>
  <c r="H13" i="5"/>
  <c r="E13" i="5" s="1"/>
  <c r="G13" i="5"/>
  <c r="G17" i="5"/>
  <c r="G16" i="5"/>
  <c r="J13" i="9"/>
  <c r="D13" i="9" s="1"/>
  <c r="E14" i="5"/>
  <c r="E15" i="5"/>
  <c r="E16" i="5"/>
  <c r="I25" i="9"/>
  <c r="E25" i="9"/>
  <c r="F25" i="9" s="1"/>
  <c r="D25" i="9"/>
  <c r="O24" i="9"/>
  <c r="L24" i="9"/>
  <c r="I24" i="9"/>
  <c r="E24" i="9"/>
  <c r="D24" i="9"/>
  <c r="O20" i="9"/>
  <c r="O25" i="9" s="1"/>
  <c r="L20" i="9"/>
  <c r="I20" i="9"/>
  <c r="H20" i="9"/>
  <c r="G20" i="9"/>
  <c r="D20" i="9" s="1"/>
  <c r="E20" i="9"/>
  <c r="D18" i="9"/>
  <c r="I18" i="9"/>
  <c r="L17" i="9"/>
  <c r="I17" i="9"/>
  <c r="I13" i="9"/>
  <c r="E17" i="9"/>
  <c r="G13" i="9"/>
  <c r="H13" i="9"/>
  <c r="E13" i="9" s="1"/>
  <c r="O13" i="9"/>
  <c r="O18" i="9" s="1"/>
  <c r="D17" i="9"/>
  <c r="F17" i="9"/>
  <c r="F13" i="9" s="1"/>
  <c r="O17" i="9"/>
  <c r="E18" i="9"/>
  <c r="O24" i="11" l="1"/>
  <c r="E24" i="11"/>
  <c r="F24" i="11" s="1"/>
  <c r="F31" i="6"/>
  <c r="F27" i="6" s="1"/>
  <c r="F24" i="6"/>
  <c r="F20" i="6" s="1"/>
  <c r="O23" i="7"/>
  <c r="G20" i="7"/>
  <c r="N24" i="7"/>
  <c r="R13" i="7"/>
  <c r="R17" i="7"/>
  <c r="U15" i="7"/>
  <c r="R15" i="7"/>
  <c r="F20" i="15"/>
  <c r="L24" i="15"/>
  <c r="R20" i="15"/>
  <c r="F13" i="15"/>
  <c r="D17" i="15"/>
  <c r="L17" i="15"/>
  <c r="R13" i="15"/>
  <c r="E24" i="2"/>
  <c r="R17" i="2"/>
  <c r="F20" i="10"/>
  <c r="L20" i="10"/>
  <c r="I20" i="14"/>
  <c r="F20" i="12"/>
  <c r="L20" i="12"/>
  <c r="F24" i="9"/>
  <c r="F20" i="9" s="1"/>
  <c r="L13" i="9"/>
  <c r="F18" i="9"/>
  <c r="N17" i="11"/>
  <c r="M17" i="11"/>
  <c r="N16" i="11"/>
  <c r="M16" i="11"/>
  <c r="N17" i="7"/>
  <c r="M17" i="7"/>
  <c r="N16" i="7"/>
  <c r="M16" i="7"/>
  <c r="M15" i="7"/>
  <c r="N17" i="2"/>
  <c r="M17" i="2"/>
  <c r="I14" i="10"/>
  <c r="I16" i="10"/>
  <c r="I17" i="10"/>
  <c r="H17" i="10"/>
  <c r="G17" i="10"/>
  <c r="G16" i="10"/>
  <c r="I13" i="10"/>
  <c r="E16" i="14"/>
  <c r="L16" i="14"/>
  <c r="D16" i="14"/>
  <c r="O15" i="14"/>
  <c r="L15" i="14"/>
  <c r="E15" i="14"/>
  <c r="D15" i="14"/>
  <c r="I14" i="14"/>
  <c r="E14" i="14"/>
  <c r="D14" i="14"/>
  <c r="O13" i="14"/>
  <c r="K13" i="14"/>
  <c r="H13" i="14"/>
  <c r="G13" i="14"/>
  <c r="I13" i="13"/>
  <c r="E24" i="7" l="1"/>
  <c r="O24" i="7"/>
  <c r="E13" i="14"/>
  <c r="L13" i="14"/>
  <c r="O16" i="14"/>
  <c r="D17" i="14"/>
  <c r="E17" i="13"/>
  <c r="D17" i="13"/>
  <c r="E13" i="13"/>
  <c r="O16" i="12"/>
  <c r="O18" i="12"/>
  <c r="O13" i="12"/>
  <c r="F24" i="7" l="1"/>
  <c r="F20" i="7" s="1"/>
  <c r="E20" i="7"/>
  <c r="F17" i="14"/>
  <c r="F13" i="14" s="1"/>
  <c r="O17" i="14"/>
  <c r="O17" i="12"/>
  <c r="F17" i="13"/>
  <c r="F13" i="13" s="1"/>
  <c r="D13" i="13"/>
  <c r="O16" i="11"/>
  <c r="O15" i="11"/>
  <c r="O18" i="8"/>
  <c r="O13" i="8"/>
  <c r="O14" i="7"/>
  <c r="O15" i="7"/>
  <c r="O16" i="7"/>
  <c r="O13" i="7"/>
  <c r="O13" i="6"/>
  <c r="O15" i="5"/>
  <c r="O14" i="5"/>
  <c r="O16" i="5"/>
  <c r="O13" i="5"/>
  <c r="O46" i="4"/>
  <c r="O45" i="4"/>
  <c r="N45" i="4"/>
  <c r="M45" i="4"/>
  <c r="O41" i="4"/>
  <c r="N17" i="4"/>
  <c r="O16" i="2"/>
  <c r="O13" i="2"/>
  <c r="J17" i="2"/>
  <c r="L13" i="2"/>
  <c r="O17" i="1"/>
  <c r="O13" i="1"/>
  <c r="F13" i="10" l="1"/>
  <c r="O17" i="7"/>
  <c r="O17" i="2"/>
  <c r="L15" i="11"/>
  <c r="L13" i="11"/>
  <c r="L17" i="11"/>
  <c r="L16" i="11"/>
  <c r="K13" i="11"/>
  <c r="J13" i="11"/>
  <c r="I15" i="12"/>
  <c r="I16" i="12"/>
  <c r="I17" i="12"/>
  <c r="G13" i="12"/>
  <c r="E14" i="12"/>
  <c r="D17" i="12"/>
  <c r="L18" i="12"/>
  <c r="L17" i="12"/>
  <c r="L16" i="12"/>
  <c r="D16" i="12"/>
  <c r="E16" i="12"/>
  <c r="E15" i="12"/>
  <c r="D15" i="12"/>
  <c r="D14" i="12"/>
  <c r="L13" i="12"/>
  <c r="H13" i="12"/>
  <c r="L14" i="7"/>
  <c r="L15" i="7"/>
  <c r="L17" i="7"/>
  <c r="L13" i="7"/>
  <c r="L14" i="5"/>
  <c r="L15" i="5"/>
  <c r="L16" i="5"/>
  <c r="L17" i="5"/>
  <c r="L13" i="5"/>
  <c r="K17" i="2"/>
  <c r="L15" i="2"/>
  <c r="L16" i="2"/>
  <c r="I13" i="12" l="1"/>
  <c r="O17" i="11"/>
  <c r="L17" i="2"/>
  <c r="F16" i="12"/>
  <c r="D13" i="12"/>
  <c r="F17" i="12"/>
  <c r="F14" i="12"/>
  <c r="F15" i="12"/>
  <c r="L18" i="8"/>
  <c r="L13" i="8"/>
  <c r="L17" i="1"/>
  <c r="L13" i="1"/>
  <c r="L14" i="11" l="1"/>
  <c r="F14" i="11"/>
  <c r="I16" i="11" l="1"/>
  <c r="I14" i="11"/>
  <c r="E14" i="11"/>
  <c r="D14" i="11"/>
  <c r="I13" i="11"/>
  <c r="E17" i="10"/>
  <c r="E14" i="10"/>
  <c r="E15" i="10"/>
  <c r="E16" i="10"/>
  <c r="D15" i="10"/>
  <c r="D14" i="10"/>
  <c r="D16" i="10"/>
  <c r="D17" i="10"/>
  <c r="F15" i="11" l="1"/>
  <c r="F17" i="11"/>
  <c r="F16" i="11"/>
  <c r="F13" i="11"/>
  <c r="G13" i="11"/>
  <c r="H13" i="11"/>
  <c r="F17" i="10"/>
  <c r="I13" i="8" l="1"/>
  <c r="D18" i="8"/>
  <c r="E18" i="8"/>
  <c r="E17" i="8"/>
  <c r="E15" i="7"/>
  <c r="E14" i="7"/>
  <c r="D14" i="7"/>
  <c r="D15" i="7"/>
  <c r="H13" i="7"/>
  <c r="L16" i="7"/>
  <c r="G16" i="7"/>
  <c r="G13" i="7" s="1"/>
  <c r="I13" i="7"/>
  <c r="L18" i="6"/>
  <c r="I18" i="6"/>
  <c r="E18" i="6"/>
  <c r="F18" i="6" s="1"/>
  <c r="D18" i="6"/>
  <c r="E13" i="6"/>
  <c r="D13" i="6"/>
  <c r="E16" i="6"/>
  <c r="D16" i="6"/>
  <c r="E15" i="6"/>
  <c r="D15" i="6"/>
  <c r="E14" i="6"/>
  <c r="D14" i="6"/>
  <c r="M13" i="6"/>
  <c r="J13" i="6"/>
  <c r="L13" i="6" s="1"/>
  <c r="I13" i="6"/>
  <c r="H13" i="6"/>
  <c r="G13" i="6"/>
  <c r="F18" i="8" l="1"/>
  <c r="F14" i="7"/>
  <c r="F17" i="8"/>
  <c r="F13" i="8" s="1"/>
  <c r="F15" i="7"/>
  <c r="E13" i="7"/>
  <c r="F16" i="7"/>
  <c r="F17" i="6"/>
  <c r="F13" i="6" s="1"/>
  <c r="D16" i="5"/>
  <c r="D15" i="5"/>
  <c r="F15" i="5" s="1"/>
  <c r="D17" i="5"/>
  <c r="D14" i="5"/>
  <c r="E53" i="4"/>
  <c r="E52" i="4"/>
  <c r="D52" i="4"/>
  <c r="E51" i="4"/>
  <c r="D51" i="4"/>
  <c r="E49" i="4"/>
  <c r="D49" i="4"/>
  <c r="E48" i="4"/>
  <c r="D48" i="4"/>
  <c r="E41" i="4"/>
  <c r="D41" i="4"/>
  <c r="E45" i="4"/>
  <c r="E46" i="4"/>
  <c r="F46" i="4" s="1"/>
  <c r="D46" i="4"/>
  <c r="D45" i="4"/>
  <c r="E44" i="4"/>
  <c r="D44" i="4"/>
  <c r="E42" i="4"/>
  <c r="D42" i="4"/>
  <c r="D38" i="4"/>
  <c r="E37" i="4"/>
  <c r="D37" i="4"/>
  <c r="E35" i="4"/>
  <c r="D35" i="4"/>
  <c r="E30" i="4"/>
  <c r="D30" i="4"/>
  <c r="E28" i="4"/>
  <c r="D28" i="4"/>
  <c r="D17" i="4"/>
  <c r="E16" i="4"/>
  <c r="E14" i="4"/>
  <c r="D14" i="4"/>
  <c r="E13" i="4"/>
  <c r="D13" i="4"/>
  <c r="D18" i="3"/>
  <c r="E17" i="3"/>
  <c r="D17" i="3"/>
  <c r="E16" i="3"/>
  <c r="E14" i="3"/>
  <c r="D14" i="3"/>
  <c r="E13" i="3"/>
  <c r="D13" i="3"/>
  <c r="F17" i="5" l="1"/>
  <c r="D13" i="5"/>
  <c r="F16" i="5"/>
  <c r="F14" i="5"/>
  <c r="F13" i="5"/>
  <c r="F53" i="4"/>
  <c r="E14" i="2"/>
  <c r="D14" i="2"/>
  <c r="D17" i="1"/>
  <c r="F17" i="1" s="1"/>
  <c r="E16" i="1"/>
  <c r="E14" i="1"/>
  <c r="D16" i="1"/>
  <c r="E13" i="1"/>
  <c r="D14" i="1"/>
  <c r="D13" i="1"/>
  <c r="F13" i="1" s="1"/>
  <c r="U13" i="7"/>
  <c r="S17" i="7"/>
  <c r="U17" i="7" s="1"/>
  <c r="D17" i="7"/>
  <c r="D13" i="7" s="1"/>
  <c r="F17" i="7"/>
  <c r="F13" i="7"/>
</calcChain>
</file>

<file path=xl/sharedStrings.xml><?xml version="1.0" encoding="utf-8"?>
<sst xmlns="http://schemas.openxmlformats.org/spreadsheetml/2006/main" count="870" uniqueCount="127">
  <si>
    <t>МП "Энергосбережение и повышение энергетической эффективности Александровского сельского поселения, Александровского района, Томской области на 2020-2026 годы"</t>
  </si>
  <si>
    <t>Постановление Администрации Александровского сельского поселения № 280 от 05.10.2020г</t>
  </si>
  <si>
    <t>№ п/п</t>
  </si>
  <si>
    <t>Показатели</t>
  </si>
  <si>
    <t>Наименование задачи, программных мероприятий муниципальной программы, источники финансирования</t>
  </si>
  <si>
    <t>всего</t>
  </si>
  <si>
    <t>Значения по годам реализации</t>
  </si>
  <si>
    <t>2021 год реализации</t>
  </si>
  <si>
    <t>2022 год реализации</t>
  </si>
  <si>
    <t>Ожидаемый непостредственный результат (краткое описание)</t>
  </si>
  <si>
    <t>Информация обо всех обстоятельствах, угрожающих достижению индекаторов (показателей) и принимаемых мерах по их достижению</t>
  </si>
  <si>
    <t>ПЛАН</t>
  </si>
  <si>
    <t>ФАКТ</t>
  </si>
  <si>
    <t>Исполнение плановых показателей,%</t>
  </si>
  <si>
    <t>2023 год реализации</t>
  </si>
  <si>
    <t>Всего по муниципальной программе, в том числе за счёт средств.</t>
  </si>
  <si>
    <t>Федеральный бюджет</t>
  </si>
  <si>
    <t>Объём финансирования, тыс.рублей</t>
  </si>
  <si>
    <t>1.</t>
  </si>
  <si>
    <t>Наименование индикатора (показателя)  цели и единица измерения</t>
  </si>
  <si>
    <t>Областной бюджет</t>
  </si>
  <si>
    <t>Местный бюджет</t>
  </si>
  <si>
    <t>Бюджет поселения</t>
  </si>
  <si>
    <t>Цель программы: Переход на энергосберегающий путь развития на основе обеспечения рационального использования энергетических ресурсов при их потреблении:</t>
  </si>
  <si>
    <t xml:space="preserve">Задачи муниципальной программы: - реализация требований федерального законодательства об энергосбережении и повышении энергетической в том числе проведение обязательного энергетического обследования; 
- внедрение энергосберегающих технологий;
- обучение и развитие кадрового потенциала в области энергосбережения и повышения энергетической эффективности;
- оснащение и осуществление расчетов за потребленные энергетические ресурсы с использованием приборов учета, автоматизация в сфере контроля и учета расхода энергетических ресурсов
</t>
  </si>
  <si>
    <t>экономия электрической энергии, экономия тепловой энергии, экономия газа, экономия воды</t>
  </si>
  <si>
    <t>-</t>
  </si>
  <si>
    <t>МП "Благоустройство Александровского  сельского  поселения на 2021 - 2024 годы"</t>
  </si>
  <si>
    <t>Постановление Администрации Александровского сельского поселения № 210 от 03.08.2020г</t>
  </si>
  <si>
    <t xml:space="preserve">Цель программы: - совершенствование системы комплексного благоустройства муниципального образования «Александровское сельское поселение»;
- повышение уровня внешнего благоустройства и
санитарного содержания населённых пунктов Александровского сельского поселения;
- совершенствование эстетического вида Александровского сельского поселения, создание гармоничной архитектурно-ландшафтной среды;
- активизации работ по благоустройству территории поселения в границах населённых пунктов, строительству и реконструкции систем уличного освещения населённых пунктов;
-  развитие и поддержка инициатив жителей населённых пунктов по благоустройству санитарной очистке придомовых территорий;
- повышение общего  уровня благоустройства поселения;
- улучшение содержания мест захоронения, расположенных на территории сельского поселения, развитие структуры благоустройства территории сельского поселения.
</t>
  </si>
  <si>
    <t xml:space="preserve">Задачи муниципальной программы:  - организация взаимодействия между предприятиями, организациями и учреждениями при решении вопросов благоустройства территории поселения;
- приведение в качественное состояние элементов благоустройства;
- восстановление и реконструкция уличного освещения, установка светильников в населённых пунктах;
- оздоровление санитарной и экологической обстановки в поселении, ликвидация свалок бытового мусора;
- оздоровление санитарной и экологической обстановки в местах санкционированного размещения ТБО (выполнить зачистки, обваловать, оградить, обустроить подъездные пути);
- проведение работ по санитарной очистке и благоустройству кладбищ с соблюдением санитарно-эпидемиологических и экологических норм;
 поэтапное улучшение внешнего облика поселения;
 благоустройство придомовых территорий и парковых зон.
</t>
  </si>
  <si>
    <t xml:space="preserve">улучшение внешней привлекательности и облика населенных пунктов поселения;
- обеспечение эстетического облика сельского поселения в соответствии с экологическими и санитарно-гигиеническими требованиями;
- создание безопасных и комфортных условий для культурного отдыха и досуга сельчан;
</t>
  </si>
  <si>
    <t>Постановление Администрации Александровского сельского поселения № 261 от 10.10.2018г</t>
  </si>
  <si>
    <t>Цель программы:Формирование экологического мировоззрения и культуры молодёжи. Активизация интереса молодого поколения к сохранению и улучшению природы родного края.</t>
  </si>
  <si>
    <t>Задача муниципальной программы: Формирование у молодёжи потребности в бережном отношении к природе родного края, приобщение молодёжи к решению посильных экологических проблем села».</t>
  </si>
  <si>
    <t>Доля граждан, охваченных мероприятиями по экологическому воспитанию, к общему числу граждан поселения</t>
  </si>
  <si>
    <t>Привлечение граждан к мероприятиям экологической направленности. Формирование у молодого поколения экологического мировоззрения и культуры</t>
  </si>
  <si>
    <t>Численность участников мероприятий, по улучшению внешнего вида поселения, человек.</t>
  </si>
  <si>
    <t xml:space="preserve">Проведение
мероприятий  со средним числом участников 60 человек в год, по сохранению чистой окружающей среды в местах массового скопления народа.
</t>
  </si>
  <si>
    <t>Задача муниципальной программы: «Разъяснение идеи охраны и защиты окружающей среды»..</t>
  </si>
  <si>
    <t>Задача муниципальной программы: «Совершенствование знаний, умений и навыков у молодых людей, необходимых для охраны природной среды».</t>
  </si>
  <si>
    <t>Количество участников мероприятий, направленных на привлечение самых маленьких жителей села к сохранению окружающей среды, человек</t>
  </si>
  <si>
    <t xml:space="preserve">Проведение
цикла мероприятий со средним числом участников 140 человек в год, направленных на работу с маленькими жителями села о важности сохранения экологии окружающей среды для будущих поколений. 
</t>
  </si>
  <si>
    <t>Цель программы: Формирование патриотического сознания жителей поселения, воспитание чувства уважения к значимым событиям истории с.Александровского, Томской области, Российской Федерации.</t>
  </si>
  <si>
    <t>Доля граждан, охваченных мероприятиями по патриотическому и духовно-нравственному воспитанию, к общему числу граждан поселения</t>
  </si>
  <si>
    <t>Привлечение граждан к мероприятиям патриотической направленности. Формирование у них высокого патриотического сознания, верности Отечеству, готовности к выполнению конституционных обязанностей</t>
  </si>
  <si>
    <t>Привлечение граждан к мероприятиям патриотической направленности. Повышение уровня духовно-нравственного, гражданского и патриотического сознания и самосознания населения</t>
  </si>
  <si>
    <t>Задача № 1 муниципальной программы: "Совершенствование существующей системы патриотического воспитания граждан".</t>
  </si>
  <si>
    <t>Задача № 2  муниципальной программы: «Укрепление материальной базы».</t>
  </si>
  <si>
    <t>Количество участников мероприятий, посвящённых памяти земляков, человек.</t>
  </si>
  <si>
    <t>Обучение молодого поколения в условиях выживания.</t>
  </si>
  <si>
    <t>Задача № 3 муниципальной программы:«Организация патриотического воспитания молодого поколения в ходе подготовки и проведения мероприятий, посвящённых памятным событиям истории поселения, области, России».</t>
  </si>
  <si>
    <t xml:space="preserve">Формирование в молодёжной среде патриотического отношения к родному краю, уважения к её истории, культуре, традициям. </t>
  </si>
  <si>
    <t>Задача № 4 муниципальной программы: «Внедрение современных форм, методов и средств патриотического воспитания».</t>
  </si>
  <si>
    <t>Формирование в молодёжной среде гражданско-патриотического отношения к родному краю, Родине, уважения к её истории, культуре, традициям.</t>
  </si>
  <si>
    <t>Количество участников мероприятий гражданско-патриотической и военно-прикладной направленности, человек</t>
  </si>
  <si>
    <t>Задача № 5 муниципальной программы: «Улучшение качества жизни ветеранов.».</t>
  </si>
  <si>
    <t>Создание для ветеранов благоприятных условий для жизни</t>
  </si>
  <si>
    <t xml:space="preserve">Цель программы: Повышение уровня благоустройства на территории Александровского сельского поселения </t>
  </si>
  <si>
    <t>Задача муниципальной программы: "-обеспечение формирования единого облика муниципального образования;
-обеспечение создания, содержания и развития объектов благоустройства на территории муниципального образования, включая объекты, находящиеся в частной собственности и прилегающие к ним территории;
-повышение уровня вовлеченности заинтересованных граждан, организаций в реализацию мероприятий по благоустройству территории муниципального образования
".</t>
  </si>
  <si>
    <t>МП "Организация  временной занятости несовершеннолетних подростков на территории Александровского сельского поселения на 2021-2024гг. "</t>
  </si>
  <si>
    <t>Постановление Администрации Александровского сельского поселения № 211 от 03.08.2020г</t>
  </si>
  <si>
    <t>Цель программы: Обеспечение временного трудоустройства несовершеннолетних подростков в свободное от учёбы время.</t>
  </si>
  <si>
    <t>Формирование трудовых навыков и умений у подростков. Благоустройство территории Александровского сельского поселения.</t>
  </si>
  <si>
    <t>Доля граждан, охваченных мероприятиями по трудоустройству в свободное от учёбы время, %.</t>
  </si>
  <si>
    <t>Задача № 1 муниципальной программы: "«Организация рабочих мест для временного трудоустройства несовершеннолетних граждан Александровского сельского поселения; формирование и удовлетворение потребностей администрации Александровского сельского поселения в выполнении работ, носящих временный и сезонный характер»</t>
  </si>
  <si>
    <t>Создание комплексной системы временного трудоустройства и дополнительной материальной поддержки несовершеннолетних граждан в возрасте от 14 до 18 лет в свободное от учебы время и в период летних каникул</t>
  </si>
  <si>
    <t>Задача № 2 «Выработка мотивации к труду у молодёжи, начинающей трудовую деятельность».</t>
  </si>
  <si>
    <t>Адаптация молодежи к условиям функционирования рынка труда</t>
  </si>
  <si>
    <t>МП "Социальная поддержка  населения Александровского сельского поселения на 2021-2025 годы"</t>
  </si>
  <si>
    <t>Постановление Администрации Александровского сельского поселения № 209 от 03.08.2020г</t>
  </si>
  <si>
    <t xml:space="preserve">Цель программы: Предоставление дополнительных мер социальной поддержки и социальной помощи, направленных на повышение качества жизни малообеспеченных слоев населения, пожилых людей, инвалидов, больных. </t>
  </si>
  <si>
    <t xml:space="preserve">Задача муниципальной программы: - Обеспечение социально-экономической поддержки малообеспеченных слоев населения.
- Реализация местных социальных гарантий через комплекс программных мероприятий.
- Снижение социальной напряженности среди слабо защищенных слоев населения
-  Поддержка социально значимых общественных объединений, в том числе инвалидов, ветеранов.
</t>
  </si>
  <si>
    <t xml:space="preserve">создать единую систему социальной защиты пожилых людей, инвалидов, малообеспеченных слоев населения Александровского сельского поселения;
- выделить приоритетные направления в этой области;
- развивать дополнительные социальные услуги. 
</t>
  </si>
  <si>
    <t>Цель программы: Выполнение работ по закладке данных в новые похозяйственные книги, составление списков лиц, временно проживающих на территории поселения, а также организация учёта скота в ЛПХ и оформление других документов первичного учёта сплошного подворного обхода.</t>
  </si>
  <si>
    <t>Доля граждан, охваченных мероприятиями по уточнению записей в похозяйственных книгах.</t>
  </si>
  <si>
    <t>Задача муниципальной программы: «Сбор и анализ информации о численности населения Александровского сельского поселения; мониторинг миграционной ситуации на территории поселения; анализ  тенденции развития животноводства в личных подсобных хозяйствах населения».</t>
  </si>
  <si>
    <t>Мониторинг миграционной ситуации, сбор и анализ информации о ЛПХ поселения.</t>
  </si>
  <si>
    <t>Численность участников мероприятий, по уточнению записей в похозяйственных книгах, человек.</t>
  </si>
  <si>
    <t>Цель программы: Создание и обеспечение необходимых условий для повышения пожарной безопасности населённых пунктов, защищённости граждан, организаций от пожаров, предупреждения и смягчения их последствий, а также повышение степени готовности всех сил и средств для тушения</t>
  </si>
  <si>
    <t>Доля граждан, охваченных мероприятиями по созданию и обеспечению необходимых условий для повышения пожарной безопасности, к общему числу граждан поселения</t>
  </si>
  <si>
    <t>Численность участников мероприятий, человек</t>
  </si>
  <si>
    <t>Поступательное снижение общего количества пожаров и гибели людей</t>
  </si>
  <si>
    <t>Цель программы: Обеспечение наиболее экономичным образом качественного и надежного предоставления коммунальных услуг потребителям</t>
  </si>
  <si>
    <t xml:space="preserve">Задача муниципальной программы: Реализация устойчивого развития Александровского сельского поселения. 
Обеспечение коммунальной инфраструктурой объектов жилищного и промышленного комплекса.
Разработка конкретных мероприятий по повышению эффективности и оптимальному развитию систем коммунальной инфраструктуры, повышение их инвестиционной привлекательности. Определение необходимого объема финансовых средств для реализации Программы.
</t>
  </si>
  <si>
    <t xml:space="preserve">Повышение надежности работы системы коммунальной инфраструктуры Александровского сельского поселения;
-снижение потерь коммунальных ресурсов в производственном процессе.
</t>
  </si>
  <si>
    <t>повышение эффективности  финансово-хозяйственной деятельности предприятий коммунального комплекса</t>
  </si>
  <si>
    <t>программа комплексного развития транспортной инфраструктуры на территории Александровского сельского поселения на 2016-2032 годы</t>
  </si>
  <si>
    <t xml:space="preserve">решение Совета Александровского сельского поселения от « 26» октября  2016  № 304-16-53п 
</t>
  </si>
  <si>
    <t>Цель программы: Комплексное развитие транспортной инфраструктуры, повышение комфортности и безопасности жизнедеятельности населения и хозяйствующих субъектов на территории Александровского сельского поселения</t>
  </si>
  <si>
    <t xml:space="preserve">повышение качества, надёжности и доступности транспортной инфраструктуры сельского поселения;
- повышение безопасности дорожного движения.
</t>
  </si>
  <si>
    <t>Задача муниципальной программы: Комплексное развитие транспортной инфраструктуры, повышение комфортности и безопасности жизнедеятельности населения и хозяйствующих субъектов на территории Александровского сельского поселения</t>
  </si>
  <si>
    <t xml:space="preserve">МП "Капитальный ремонт, содержание,  обслуживание жилых помещений муниципального  жилищного фонда Александровского сельского  поселения и развитие жилищного хозяйства на 2020-2025 годы с перспективой до 2030 года»
</t>
  </si>
  <si>
    <t>Постановление Администрации Александровского сельского поселения № 265 от 08.10.2019г</t>
  </si>
  <si>
    <t>Цель программы: Улучшение жилищных условий проживания граждан путем проведения капитального ремонта муниципального жилищного фонда, сохранение муниципального жилого фонда в технически исправном состоянии и обеспечение безопасности населения; проведение обследований технического состояния строительных конструкций многоквартирных домов; оплата ежемесячных взносов за капитальный ремонт муниципальных квартир в Региональный Фонд капитального ремонта многоквартирных домов Томской области за жилые помещения муниципального жилищного фонда. Оплата взносов за коммунальные услуги, текущий ремонт и обслуживание общедомового имущества за жилые помещения муниципального жилищного фонда (в период когда помещения не сданы в найм)                                                                          создания условий для эффективного управления многоквартирными домами.</t>
  </si>
  <si>
    <t xml:space="preserve">Задача муниципальной программы: - капитальный ремонт муниципального жилищного фонда;                                                                                                                                                               - Оплата коммунальных услуг за муниципальный жилищный фонд;                                                                                                                                                                                                                          - Оплата взносов в Фонд капитального ремонта многоквартирных домов за капитальный ремонт муниципальных квартир;                                                                                                               - Оплата за содержание муниципального жилищного фонда (оплата взносов УК и ТСЖ за текущий ремонт и обслуживание общедомового имущества многоквартирных домов, а так же оплата за услуги  по сбору за найм жилья с населения);                                                                                                                                                                                                                     -Оплата за обследование технического состояния строительных конструкций многоквартирных домов;                                                                                                                                                           - Оплата за создание условий для эффективного управления многоквартирными домами. 
</t>
  </si>
  <si>
    <t>162 человек улучшат свои жилищные условия за счет проведения капитального ремонта муниципального жилья, сохранение муниципального жилого фонда в технически исправном состоянии и обеспечение безопасности населения и создания условий для эффективного управления многоквартирными домами</t>
  </si>
  <si>
    <t>Доля граждан, охваченных мероприятиями кол-во чел.</t>
  </si>
  <si>
    <t xml:space="preserve">Цель программы:- создание благоприятных условий для проживания и отдыха жителей села;
  - улучшение состояния территорий;
  - обеспечение безопасности жителей и их имущества;
  - обеспечения сохранности имущества поселения.
</t>
  </si>
  <si>
    <t xml:space="preserve">Задача муниципальной программы:- обследование сельской территории с выявлением сухостойных и аварийных деревьев;
- вырубка сухостойных и аварийных деревьев;
- вырубка поросли;
- кронирование деревьев;
- погрузка, вывоз и утилизация древесного спила.
</t>
  </si>
  <si>
    <t xml:space="preserve">МП «Вырубка аварийных деревьев на территории муниципального образования «Александровское сельское поселение» на 2023 – 2027годы» </t>
  </si>
  <si>
    <t>2024 год реализации</t>
  </si>
  <si>
    <t>2025 год реализации</t>
  </si>
  <si>
    <t>Постановление Администрации Александровского сельского поселения № 358 от 28.08.2022г</t>
  </si>
  <si>
    <t xml:space="preserve">МП «Социально-экономическое развитие Александровского сельского поселения на 2021-2025 годы» </t>
  </si>
  <si>
    <t>Постановление Администрации Александровского сельского поселения № 258 от 08.09.2020г</t>
  </si>
  <si>
    <t xml:space="preserve">Цель программы: Создание условий для дальнейшего повышения уровня жизни населения Александровского сельского поселения на основе обеспечения устойчивого социально-экономического роста, повышения качества работы администрации сельского поселения. </t>
  </si>
  <si>
    <t>Наращивание экономического потенциала, упрочнение и развитие позиций поселения в области экономике района и области</t>
  </si>
  <si>
    <t xml:space="preserve">Задача муниципальной программы: Повышение комфортности среды жизнедеятельности, развитие экономического потенциала и повышение эффективности использования природно-ресурсного потенциала района, выстраивание партнёрских отношений между населением, властью и бизнесом на территории Александровского сельского поселения, организация проведения реконструкции и модернизации объектов коммунального хозяйства.
</t>
  </si>
  <si>
    <t xml:space="preserve">МП «Обеспечение пожарной безопасности на территории муниципального образования «Александровское сельское поселение» на 2024 – 2028 годы» </t>
  </si>
  <si>
    <t>Постановление Администрации Александровского сельского поселения № 249 от 15.08.2023г</t>
  </si>
  <si>
    <t>2026 год реализации</t>
  </si>
  <si>
    <t xml:space="preserve">Задача 1 - защита жизни и здоровья граждан;
- обеспечения надлежащего состояния источников противопожарного водоснабжения;
-обеспечение беспрепятственного проезда пожарной техники к месту пожара;
- повышение пожарной безопасности жилого сектора, объектов муниципальной и других видов собственности;
- профилактические мероприятия, направленные на обучение населения правилам пожарной безопасности, с привлечением общеобразовательного учреждения;
- информирование населения о пожарной обстановке в поселении, районе, регионе;
-строительство новых источников наружного противопожарного водоснабжения (пожарные гидранты и водоёмы);
приобретение необходимого инвентаря для противопожарной безопасности
</t>
  </si>
  <si>
    <t>МП «Формирование современной городской среды на территории Александровского сельского поселения на 2023-2027 годы»</t>
  </si>
  <si>
    <t>Постановление Администрации Александровского сельского поселения № 361 от 30.08.2022г</t>
  </si>
  <si>
    <t xml:space="preserve">МП «Комплексное развитие систем коммунальной инфраструктуры на территории Александровского сельского поселения на период 2024-2025 годы и на перспективу до 2035 года» </t>
  </si>
  <si>
    <t xml:space="preserve">решение Совета Александровского сельского поселения от «22»  августа 2023  № 51-23-11п 
</t>
  </si>
  <si>
    <t>ГОДОВОЙ ОТЧЁТПО СОСТОЯНИЮ НА 01.01.2025 ГОДА О РЕЗУЛЬТАТАХ РЕАЛИЗАЦИИ МУНИЦИПАЛЬНОЙ ПРОГРАММЫ</t>
  </si>
  <si>
    <t>ГОДОВОЙ ОТЧЁТ ПО СОСТОЯНИЮ НА 01.01.2025 ГОДА О РЕЗУЛЬТАТАХ РЕАЛИЗАЦИИ МУНИЦИПАЛЬНОЙ ПРОГРАММЫ</t>
  </si>
  <si>
    <t>МП "Благоустройство Александровского  сельского  поселения на 2025 - 2030 годы"</t>
  </si>
  <si>
    <t>2027 год реализации</t>
  </si>
  <si>
    <t>2028 год реализации</t>
  </si>
  <si>
    <t>Постановление Администрации Александровского сельского поселения № 264 от 08.08.2024г</t>
  </si>
  <si>
    <t>МП "Патриотическое воспитание молодых граждан на территории Александровского сельского поселения на 2024-2029гг. »</t>
  </si>
  <si>
    <t>МП "Экологическое воспитание молодёжина территории Александровского  сельского  поселения на 2024- 2028 годы"</t>
  </si>
  <si>
    <t>МП "О проведении работ по уточнению записей в похозяйственных книгах на территории Александровского сельского поселения на 2023-2027гг."</t>
  </si>
  <si>
    <t>Постановление Администрации Александровского сельского поселения № 360 от 23.08.2022г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</si>
</sst>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165" fontId="5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/>
    <xf numFmtId="0" fontId="8" fillId="0" borderId="0" xfId="0" applyFont="1" applyBorder="1" applyAlignment="1">
      <alignment horizontal="center" vertical="top" wrapText="1"/>
    </xf>
    <xf numFmtId="0" fontId="0" fillId="0" borderId="0" xfId="0" applyNumberForma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90" wrapTex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textRotation="90" wrapText="1"/>
    </xf>
    <xf numFmtId="0" fontId="7" fillId="0" borderId="0" xfId="0" applyFont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textRotation="90" wrapText="1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90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4" xfId="0" applyNumberFormat="1" applyBorder="1" applyAlignment="1">
      <alignment horizontal="center" vertical="center"/>
    </xf>
    <xf numFmtId="164" fontId="0" fillId="0" borderId="0" xfId="0" applyNumberFormat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1" fillId="0" borderId="1" xfId="0" applyFont="1" applyBorder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" fillId="0" borderId="0" xfId="0" applyFont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90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34"/>
  <sheetViews>
    <sheetView zoomScale="90" zoomScaleNormal="90" workbookViewId="0">
      <selection activeCell="C2" sqref="C2:O2"/>
    </sheetView>
  </sheetViews>
  <sheetFormatPr defaultRowHeight="15" x14ac:dyDescent="0.25"/>
  <cols>
    <col min="1" max="1" width="4.42578125" customWidth="1"/>
    <col min="2" max="2" width="10.28515625" customWidth="1"/>
    <col min="3" max="3" width="12.7109375" customWidth="1"/>
    <col min="4" max="4" width="9.85546875" customWidth="1"/>
    <col min="5" max="5" width="9.7109375" customWidth="1"/>
    <col min="6" max="6" width="7.42578125" customWidth="1"/>
    <col min="7" max="7" width="9.85546875" customWidth="1"/>
    <col min="8" max="8" width="9.28515625" customWidth="1"/>
    <col min="9" max="9" width="8.140625" customWidth="1"/>
    <col min="10" max="10" width="9.7109375" customWidth="1"/>
    <col min="11" max="11" width="8.85546875" customWidth="1"/>
    <col min="12" max="12" width="7.5703125" customWidth="1"/>
    <col min="13" max="13" width="10.28515625" customWidth="1"/>
    <col min="14" max="14" width="10.42578125" customWidth="1"/>
    <col min="15" max="15" width="7.42578125" customWidth="1"/>
    <col min="16" max="16" width="16.5703125" customWidth="1"/>
  </cols>
  <sheetData>
    <row r="1" spans="1:17" ht="6.75" customHeight="1" x14ac:dyDescent="0.25"/>
    <row r="2" spans="1:17" ht="30" customHeight="1" x14ac:dyDescent="0.25">
      <c r="C2" s="63" t="s">
        <v>117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7" ht="3.75" customHeight="1" x14ac:dyDescent="0.25"/>
    <row r="4" spans="1:17" ht="33.75" customHeight="1" x14ac:dyDescent="0.25">
      <c r="A4" s="64" t="s">
        <v>115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7" ht="3.75" customHeight="1" x14ac:dyDescent="0.25"/>
    <row r="6" spans="1:17" x14ac:dyDescent="0.25">
      <c r="C6" s="65" t="s">
        <v>116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8" spans="1:17" x14ac:dyDescent="0.25">
      <c r="A8" s="67" t="s">
        <v>2</v>
      </c>
      <c r="B8" s="70" t="s">
        <v>3</v>
      </c>
      <c r="C8" s="73" t="s">
        <v>4</v>
      </c>
      <c r="D8" s="60" t="s">
        <v>6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2"/>
      <c r="P8" s="76" t="s">
        <v>9</v>
      </c>
      <c r="Q8" s="73" t="s">
        <v>10</v>
      </c>
    </row>
    <row r="9" spans="1:17" x14ac:dyDescent="0.25">
      <c r="A9" s="68"/>
      <c r="B9" s="71"/>
      <c r="C9" s="74"/>
      <c r="D9" s="60" t="s">
        <v>5</v>
      </c>
      <c r="E9" s="61"/>
      <c r="F9" s="62"/>
      <c r="G9" s="60" t="s">
        <v>101</v>
      </c>
      <c r="H9" s="61"/>
      <c r="I9" s="62"/>
      <c r="J9" s="60" t="s">
        <v>102</v>
      </c>
      <c r="K9" s="61"/>
      <c r="L9" s="62"/>
      <c r="M9" s="60" t="s">
        <v>111</v>
      </c>
      <c r="N9" s="61"/>
      <c r="O9" s="62"/>
      <c r="P9" s="77"/>
      <c r="Q9" s="74"/>
    </row>
    <row r="10" spans="1:17" ht="121.5" customHeight="1" x14ac:dyDescent="0.25">
      <c r="A10" s="69"/>
      <c r="B10" s="72"/>
      <c r="C10" s="75"/>
      <c r="D10" s="2" t="s">
        <v>11</v>
      </c>
      <c r="E10" s="2" t="s">
        <v>12</v>
      </c>
      <c r="F10" s="3" t="s">
        <v>13</v>
      </c>
      <c r="G10" s="2" t="s">
        <v>11</v>
      </c>
      <c r="H10" s="2" t="s">
        <v>12</v>
      </c>
      <c r="I10" s="3" t="s">
        <v>13</v>
      </c>
      <c r="J10" s="2" t="s">
        <v>11</v>
      </c>
      <c r="K10" s="2" t="s">
        <v>12</v>
      </c>
      <c r="L10" s="3" t="s">
        <v>13</v>
      </c>
      <c r="M10" s="2" t="s">
        <v>11</v>
      </c>
      <c r="N10" s="2" t="s">
        <v>12</v>
      </c>
      <c r="O10" s="3" t="s">
        <v>13</v>
      </c>
      <c r="P10" s="78"/>
      <c r="Q10" s="75"/>
    </row>
    <row r="11" spans="1:17" x14ac:dyDescent="0.25">
      <c r="A11" s="1">
        <v>1</v>
      </c>
      <c r="B11" s="1">
        <v>2</v>
      </c>
      <c r="C11" s="1">
        <v>3</v>
      </c>
      <c r="D11" s="60">
        <v>4</v>
      </c>
      <c r="E11" s="61"/>
      <c r="F11" s="62"/>
      <c r="G11" s="60">
        <v>5</v>
      </c>
      <c r="H11" s="61"/>
      <c r="I11" s="62"/>
      <c r="J11" s="60">
        <v>6</v>
      </c>
      <c r="K11" s="61"/>
      <c r="L11" s="62"/>
      <c r="M11" s="60">
        <v>7</v>
      </c>
      <c r="N11" s="61"/>
      <c r="O11" s="62"/>
      <c r="P11" s="1">
        <v>8</v>
      </c>
      <c r="Q11" s="1">
        <v>9</v>
      </c>
    </row>
    <row r="12" spans="1:17" ht="28.5" customHeight="1" x14ac:dyDescent="0.25">
      <c r="A12" s="81" t="s">
        <v>83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</row>
    <row r="13" spans="1:17" ht="81" customHeight="1" x14ac:dyDescent="0.25">
      <c r="A13" s="82" t="s">
        <v>18</v>
      </c>
      <c r="B13" s="85" t="s">
        <v>17</v>
      </c>
      <c r="C13" s="4" t="s">
        <v>15</v>
      </c>
      <c r="D13" s="7">
        <f>G13+M13+J13</f>
        <v>52735.630000000005</v>
      </c>
      <c r="E13" s="7">
        <f>H13+N13+K13</f>
        <v>41604.021999999997</v>
      </c>
      <c r="F13" s="7">
        <f t="shared" ref="F13:I14" si="0">F17</f>
        <v>0</v>
      </c>
      <c r="G13" s="7">
        <f>G17+G16+G15+G14</f>
        <v>45570.930000000008</v>
      </c>
      <c r="H13" s="7">
        <f>H17+H16+H15+H14</f>
        <v>41604.021999999997</v>
      </c>
      <c r="I13" s="16">
        <f>H13*100/G13</f>
        <v>91.295090971371422</v>
      </c>
      <c r="J13" s="7">
        <f>J14+J15+J16+J17</f>
        <v>2999.2</v>
      </c>
      <c r="K13" s="6">
        <f>K14+K15+K16+K17</f>
        <v>0</v>
      </c>
      <c r="L13" s="16">
        <f>K13*100/J13</f>
        <v>0</v>
      </c>
      <c r="M13" s="7">
        <f>M16+M17</f>
        <v>4165.5</v>
      </c>
      <c r="N13" s="6">
        <v>0</v>
      </c>
      <c r="O13" s="12">
        <f>N13*100/M13</f>
        <v>0</v>
      </c>
      <c r="P13" s="86" t="s">
        <v>85</v>
      </c>
      <c r="Q13" s="6"/>
    </row>
    <row r="14" spans="1:17" ht="23.25" x14ac:dyDescent="0.25">
      <c r="A14" s="83"/>
      <c r="B14" s="85"/>
      <c r="C14" s="5" t="s">
        <v>16</v>
      </c>
      <c r="D14" s="7">
        <f t="shared" ref="D14:E16" si="1">G14+M14+J14</f>
        <v>0</v>
      </c>
      <c r="E14" s="7">
        <f t="shared" si="1"/>
        <v>0</v>
      </c>
      <c r="F14" s="7"/>
      <c r="G14" s="6"/>
      <c r="H14" s="6"/>
      <c r="I14" s="6">
        <f t="shared" si="0"/>
        <v>0</v>
      </c>
      <c r="J14" s="6">
        <v>0</v>
      </c>
      <c r="K14" s="6">
        <v>0</v>
      </c>
      <c r="L14" s="16">
        <v>0</v>
      </c>
      <c r="M14" s="7">
        <v>0</v>
      </c>
      <c r="N14" s="6">
        <v>0</v>
      </c>
      <c r="O14" s="6">
        <v>0</v>
      </c>
      <c r="P14" s="87"/>
      <c r="Q14" s="6"/>
    </row>
    <row r="15" spans="1:17" ht="23.25" x14ac:dyDescent="0.25">
      <c r="A15" s="83"/>
      <c r="B15" s="85"/>
      <c r="C15" s="5" t="s">
        <v>20</v>
      </c>
      <c r="D15" s="7">
        <f>G15+M15+J15</f>
        <v>0</v>
      </c>
      <c r="E15" s="7">
        <f t="shared" si="1"/>
        <v>0</v>
      </c>
      <c r="F15" s="7"/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16" t="e">
        <f t="shared" ref="L15:L16" si="2">K15*100/J15</f>
        <v>#DIV/0!</v>
      </c>
      <c r="M15" s="7">
        <v>0</v>
      </c>
      <c r="N15" s="6">
        <v>0</v>
      </c>
      <c r="O15" s="16" t="e">
        <f>N15*100/M15</f>
        <v>#DIV/0!</v>
      </c>
      <c r="P15" s="87"/>
      <c r="Q15" s="6"/>
    </row>
    <row r="16" spans="1:17" ht="23.25" x14ac:dyDescent="0.25">
      <c r="A16" s="83"/>
      <c r="B16" s="85"/>
      <c r="C16" s="5" t="s">
        <v>21</v>
      </c>
      <c r="D16" s="7">
        <f t="shared" si="1"/>
        <v>39206.607000000004</v>
      </c>
      <c r="E16" s="7">
        <f t="shared" si="1"/>
        <v>35870.214</v>
      </c>
      <c r="F16" s="7"/>
      <c r="G16" s="6">
        <v>38926.607000000004</v>
      </c>
      <c r="H16" s="6">
        <v>35870.214</v>
      </c>
      <c r="I16" s="16">
        <f>H16*100/G16</f>
        <v>92.148319014806489</v>
      </c>
      <c r="J16" s="10">
        <v>140</v>
      </c>
      <c r="K16" s="6">
        <v>0</v>
      </c>
      <c r="L16" s="16">
        <f t="shared" si="2"/>
        <v>0</v>
      </c>
      <c r="M16" s="7">
        <v>140</v>
      </c>
      <c r="N16" s="6">
        <v>0</v>
      </c>
      <c r="O16" s="16">
        <f>N16*100/M16</f>
        <v>0</v>
      </c>
      <c r="P16" s="87"/>
      <c r="Q16" s="6"/>
    </row>
    <row r="17" spans="1:17" ht="23.25" x14ac:dyDescent="0.25">
      <c r="A17" s="83"/>
      <c r="B17" s="85"/>
      <c r="C17" s="5" t="s">
        <v>22</v>
      </c>
      <c r="D17" s="7">
        <f>G17+J17+M17</f>
        <v>13529.023000000001</v>
      </c>
      <c r="E17" s="6">
        <v>0</v>
      </c>
      <c r="F17" s="7">
        <f>E17*100/D17</f>
        <v>0</v>
      </c>
      <c r="G17" s="6">
        <v>6644.3230000000003</v>
      </c>
      <c r="H17" s="6">
        <v>5733.808</v>
      </c>
      <c r="I17" s="16">
        <f>H17*100/G17</f>
        <v>86.296346520179711</v>
      </c>
      <c r="J17" s="6">
        <v>2859.2</v>
      </c>
      <c r="K17" s="6">
        <v>0</v>
      </c>
      <c r="L17" s="16">
        <f>K17*100/J17</f>
        <v>0</v>
      </c>
      <c r="M17" s="7">
        <v>4025.5</v>
      </c>
      <c r="N17" s="6">
        <v>0</v>
      </c>
      <c r="O17" s="16">
        <f>N17*100/M17</f>
        <v>0</v>
      </c>
      <c r="P17" s="87"/>
      <c r="Q17" s="6"/>
    </row>
    <row r="18" spans="1:17" ht="54.75" customHeight="1" x14ac:dyDescent="0.25">
      <c r="A18" s="84"/>
      <c r="B18" s="4" t="s">
        <v>19</v>
      </c>
      <c r="C18" s="35"/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/>
      <c r="L18" s="8"/>
      <c r="M18" s="7">
        <v>0</v>
      </c>
      <c r="N18" s="6">
        <v>0</v>
      </c>
      <c r="O18" s="6">
        <v>0</v>
      </c>
      <c r="P18" s="88"/>
      <c r="Q18" s="6"/>
    </row>
    <row r="19" spans="1:17" ht="68.25" customHeight="1" x14ac:dyDescent="0.25">
      <c r="A19" s="89" t="s">
        <v>84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</row>
    <row r="20" spans="1:17" ht="88.5" customHeight="1" x14ac:dyDescent="0.25">
      <c r="A20" s="82" t="s">
        <v>18</v>
      </c>
      <c r="B20" s="85" t="s">
        <v>17</v>
      </c>
      <c r="C20" s="4" t="s">
        <v>15</v>
      </c>
      <c r="D20" s="7">
        <f>G20+M20+J20</f>
        <v>52735.630000000005</v>
      </c>
      <c r="E20" s="7">
        <f>H20+N20+K20</f>
        <v>41604.021999999997</v>
      </c>
      <c r="F20" s="7">
        <f t="shared" ref="F20" si="3">F24</f>
        <v>0</v>
      </c>
      <c r="G20" s="7">
        <f>G24+G23+G22+G21</f>
        <v>45570.930000000008</v>
      </c>
      <c r="H20" s="7">
        <f>H24+H23+H22+H21</f>
        <v>41604.021999999997</v>
      </c>
      <c r="I20" s="16">
        <f>H20*100/G20</f>
        <v>91.295090971371422</v>
      </c>
      <c r="J20" s="7">
        <f>J21+J22+J23+J24</f>
        <v>2999.2</v>
      </c>
      <c r="K20" s="6">
        <f>K21+K22+K23+K24</f>
        <v>0</v>
      </c>
      <c r="L20" s="16">
        <f>K20*100/J20</f>
        <v>0</v>
      </c>
      <c r="M20" s="7">
        <f>M23+M24</f>
        <v>4165.5</v>
      </c>
      <c r="N20" s="6">
        <v>0</v>
      </c>
      <c r="O20" s="12">
        <f>N20*100/M20</f>
        <v>0</v>
      </c>
      <c r="P20" s="86" t="s">
        <v>86</v>
      </c>
      <c r="Q20" s="6"/>
    </row>
    <row r="21" spans="1:17" ht="23.25" x14ac:dyDescent="0.25">
      <c r="A21" s="83"/>
      <c r="B21" s="85"/>
      <c r="C21" s="5" t="s">
        <v>16</v>
      </c>
      <c r="D21" s="7">
        <f t="shared" ref="D21" si="4">G21+M21+J21</f>
        <v>0</v>
      </c>
      <c r="E21" s="7">
        <f t="shared" ref="E21:E23" si="5">H21+N21+K21</f>
        <v>0</v>
      </c>
      <c r="F21" s="7"/>
      <c r="G21" s="6"/>
      <c r="H21" s="6"/>
      <c r="I21" s="6">
        <f t="shared" ref="I21" si="6">I25</f>
        <v>0</v>
      </c>
      <c r="J21" s="6">
        <v>0</v>
      </c>
      <c r="K21" s="6">
        <v>0</v>
      </c>
      <c r="L21" s="16">
        <v>0</v>
      </c>
      <c r="M21" s="7">
        <v>0</v>
      </c>
      <c r="N21" s="6">
        <v>0</v>
      </c>
      <c r="O21" s="6">
        <v>0</v>
      </c>
      <c r="P21" s="87"/>
      <c r="Q21" s="6"/>
    </row>
    <row r="22" spans="1:17" ht="23.25" x14ac:dyDescent="0.25">
      <c r="A22" s="83"/>
      <c r="B22" s="85"/>
      <c r="C22" s="5" t="s">
        <v>20</v>
      </c>
      <c r="D22" s="7">
        <f>G22+M22+J22</f>
        <v>0</v>
      </c>
      <c r="E22" s="7">
        <f t="shared" si="5"/>
        <v>0</v>
      </c>
      <c r="F22" s="7"/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16" t="e">
        <f t="shared" ref="L22:L23" si="7">K22*100/J22</f>
        <v>#DIV/0!</v>
      </c>
      <c r="M22" s="7">
        <v>0</v>
      </c>
      <c r="N22" s="6">
        <v>0</v>
      </c>
      <c r="O22" s="16" t="e">
        <f>N22*100/M22</f>
        <v>#DIV/0!</v>
      </c>
      <c r="P22" s="87"/>
      <c r="Q22" s="6"/>
    </row>
    <row r="23" spans="1:17" ht="23.25" x14ac:dyDescent="0.25">
      <c r="A23" s="83"/>
      <c r="B23" s="85"/>
      <c r="C23" s="5" t="s">
        <v>21</v>
      </c>
      <c r="D23" s="7">
        <f t="shared" ref="D23" si="8">G23+M23+J23</f>
        <v>39206.607000000004</v>
      </c>
      <c r="E23" s="7">
        <f t="shared" si="5"/>
        <v>35870.214</v>
      </c>
      <c r="F23" s="7"/>
      <c r="G23" s="6">
        <v>38926.607000000004</v>
      </c>
      <c r="H23" s="6">
        <v>35870.214</v>
      </c>
      <c r="I23" s="16">
        <f>H23*100/G23</f>
        <v>92.148319014806489</v>
      </c>
      <c r="J23" s="10">
        <v>140</v>
      </c>
      <c r="K23" s="6">
        <v>0</v>
      </c>
      <c r="L23" s="16">
        <f t="shared" si="7"/>
        <v>0</v>
      </c>
      <c r="M23" s="7">
        <v>140</v>
      </c>
      <c r="N23" s="6">
        <v>0</v>
      </c>
      <c r="O23" s="16">
        <f>N23*100/M23</f>
        <v>0</v>
      </c>
      <c r="P23" s="87"/>
      <c r="Q23" s="6"/>
    </row>
    <row r="24" spans="1:17" ht="23.25" x14ac:dyDescent="0.25">
      <c r="A24" s="83"/>
      <c r="B24" s="85"/>
      <c r="C24" s="5" t="s">
        <v>22</v>
      </c>
      <c r="D24" s="7">
        <f>G24+J24+M24</f>
        <v>13529.023000000001</v>
      </c>
      <c r="E24" s="6">
        <v>0</v>
      </c>
      <c r="F24" s="7">
        <f>E24*100/D24</f>
        <v>0</v>
      </c>
      <c r="G24" s="6">
        <v>6644.3230000000003</v>
      </c>
      <c r="H24" s="6">
        <v>5733.808</v>
      </c>
      <c r="I24" s="16">
        <f>H24*100/G24</f>
        <v>86.296346520179711</v>
      </c>
      <c r="J24" s="6">
        <v>2859.2</v>
      </c>
      <c r="K24" s="6">
        <v>0</v>
      </c>
      <c r="L24" s="16">
        <f>K24*100/J24</f>
        <v>0</v>
      </c>
      <c r="M24" s="7">
        <v>4025.5</v>
      </c>
      <c r="N24" s="6">
        <v>0</v>
      </c>
      <c r="O24" s="16">
        <f>N24*100/M24</f>
        <v>0</v>
      </c>
      <c r="P24" s="87"/>
      <c r="Q24" s="6"/>
    </row>
    <row r="25" spans="1:17" ht="79.5" x14ac:dyDescent="0.25">
      <c r="A25" s="84"/>
      <c r="B25" s="4" t="s">
        <v>19</v>
      </c>
      <c r="C25" s="38"/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/>
      <c r="L25" s="8"/>
      <c r="M25" s="7">
        <v>0</v>
      </c>
      <c r="N25" s="6">
        <v>0</v>
      </c>
      <c r="O25" s="6">
        <v>0</v>
      </c>
      <c r="P25" s="88"/>
      <c r="Q25" s="6"/>
    </row>
    <row r="26" spans="1:17" x14ac:dyDescent="0.25">
      <c r="A26" s="43"/>
      <c r="B26" s="17"/>
      <c r="C26" s="2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44"/>
      <c r="Q26" s="19"/>
    </row>
    <row r="27" spans="1:17" x14ac:dyDescent="0.25">
      <c r="A27" s="79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</row>
    <row r="29" spans="1:17" x14ac:dyDescent="0.25">
      <c r="A29" s="32"/>
      <c r="B29" s="33"/>
      <c r="C29" s="17"/>
      <c r="D29" s="18"/>
      <c r="E29" s="18"/>
      <c r="F29" s="19"/>
      <c r="G29" s="19"/>
      <c r="H29" s="20"/>
      <c r="I29" s="19"/>
      <c r="J29" s="18"/>
      <c r="K29" s="19"/>
      <c r="L29" s="19"/>
      <c r="M29" s="27"/>
      <c r="N29" s="19"/>
      <c r="O29" s="19"/>
      <c r="P29" s="34"/>
      <c r="Q29" s="19"/>
    </row>
    <row r="30" spans="1:17" x14ac:dyDescent="0.25">
      <c r="A30" s="32"/>
      <c r="B30" s="33"/>
      <c r="C30" s="21"/>
      <c r="D30" s="18"/>
      <c r="E30" s="19"/>
      <c r="F30" s="19"/>
      <c r="G30" s="19"/>
      <c r="H30" s="19"/>
      <c r="I30" s="19"/>
      <c r="J30" s="19"/>
      <c r="K30" s="19"/>
      <c r="L30" s="19"/>
      <c r="M30" s="18"/>
      <c r="N30" s="19"/>
      <c r="O30" s="19"/>
      <c r="P30" s="34"/>
      <c r="Q30" s="19"/>
    </row>
    <row r="31" spans="1:17" x14ac:dyDescent="0.25">
      <c r="A31" s="32"/>
      <c r="B31" s="33"/>
      <c r="C31" s="21"/>
      <c r="D31" s="19"/>
      <c r="E31" s="19"/>
      <c r="F31" s="19"/>
      <c r="G31" s="19"/>
      <c r="H31" s="19"/>
      <c r="I31" s="19"/>
      <c r="J31" s="19"/>
      <c r="K31" s="19"/>
      <c r="L31" s="19"/>
      <c r="M31" s="18"/>
      <c r="N31" s="19"/>
      <c r="O31" s="19"/>
      <c r="P31" s="34"/>
      <c r="Q31" s="19"/>
    </row>
    <row r="32" spans="1:17" x14ac:dyDescent="0.25">
      <c r="A32" s="32"/>
      <c r="B32" s="33"/>
      <c r="C32" s="21"/>
      <c r="D32" s="19"/>
      <c r="E32" s="19"/>
      <c r="F32" s="19"/>
      <c r="G32" s="19"/>
      <c r="H32" s="19"/>
      <c r="I32" s="19"/>
      <c r="J32" s="22"/>
      <c r="K32" s="19"/>
      <c r="L32" s="19"/>
      <c r="M32" s="23"/>
      <c r="N32" s="19"/>
      <c r="O32" s="19"/>
      <c r="P32" s="34"/>
      <c r="Q32" s="19"/>
    </row>
    <row r="33" spans="1:17" x14ac:dyDescent="0.25">
      <c r="A33" s="32"/>
      <c r="B33" s="33"/>
      <c r="C33" s="21"/>
      <c r="D33" s="18"/>
      <c r="E33" s="19"/>
      <c r="F33" s="19"/>
      <c r="G33" s="19"/>
      <c r="H33" s="19"/>
      <c r="I33" s="19"/>
      <c r="J33" s="19"/>
      <c r="K33" s="19"/>
      <c r="L33" s="19"/>
      <c r="M33" s="27"/>
      <c r="N33" s="19"/>
      <c r="O33" s="19"/>
      <c r="P33" s="34"/>
      <c r="Q33" s="19"/>
    </row>
    <row r="34" spans="1:17" x14ac:dyDescent="0.25">
      <c r="A34" s="32"/>
      <c r="B34" s="17"/>
      <c r="C34" s="26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4"/>
      <c r="Q34" s="19"/>
    </row>
  </sheetData>
  <mergeCells count="26">
    <mergeCell ref="A27:Q27"/>
    <mergeCell ref="A12:Q12"/>
    <mergeCell ref="A13:A18"/>
    <mergeCell ref="B13:B17"/>
    <mergeCell ref="P13:P18"/>
    <mergeCell ref="A19:Q19"/>
    <mergeCell ref="A20:A25"/>
    <mergeCell ref="B20:B24"/>
    <mergeCell ref="P20:P25"/>
    <mergeCell ref="Q8:Q10"/>
    <mergeCell ref="D9:F9"/>
    <mergeCell ref="G9:I9"/>
    <mergeCell ref="J9:L9"/>
    <mergeCell ref="M9:O9"/>
    <mergeCell ref="D11:F11"/>
    <mergeCell ref="G11:I11"/>
    <mergeCell ref="J11:L11"/>
    <mergeCell ref="M11:O11"/>
    <mergeCell ref="C2:O2"/>
    <mergeCell ref="A4:P4"/>
    <mergeCell ref="C6:O6"/>
    <mergeCell ref="A8:A10"/>
    <mergeCell ref="B8:B10"/>
    <mergeCell ref="C8:C10"/>
    <mergeCell ref="D8:O8"/>
    <mergeCell ref="P8:P10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25"/>
  <sheetViews>
    <sheetView zoomScale="90" zoomScaleNormal="90" workbookViewId="0">
      <selection activeCell="L33" sqref="L33"/>
    </sheetView>
  </sheetViews>
  <sheetFormatPr defaultRowHeight="15" x14ac:dyDescent="0.25"/>
  <cols>
    <col min="1" max="1" width="4.42578125" customWidth="1"/>
    <col min="2" max="2" width="10.28515625" customWidth="1"/>
    <col min="4" max="4" width="8.28515625" customWidth="1"/>
    <col min="5" max="5" width="8.7109375" customWidth="1"/>
    <col min="6" max="6" width="7.42578125" customWidth="1"/>
    <col min="7" max="7" width="8" customWidth="1"/>
    <col min="8" max="8" width="7.28515625" customWidth="1"/>
    <col min="9" max="9" width="8.140625" customWidth="1"/>
    <col min="10" max="10" width="7.140625" customWidth="1"/>
    <col min="11" max="11" width="7.7109375" customWidth="1"/>
    <col min="12" max="12" width="7.5703125" customWidth="1"/>
    <col min="13" max="13" width="8.7109375" customWidth="1"/>
    <col min="14" max="14" width="7.7109375" customWidth="1"/>
    <col min="15" max="15" width="7.42578125" customWidth="1"/>
  </cols>
  <sheetData>
    <row r="1" spans="1:17" ht="6.75" customHeight="1" x14ac:dyDescent="0.25"/>
    <row r="2" spans="1:17" ht="30" customHeight="1" x14ac:dyDescent="0.25">
      <c r="C2" s="93" t="s">
        <v>118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7" ht="3.75" customHeight="1" x14ac:dyDescent="0.25"/>
    <row r="4" spans="1:17" ht="30.75" customHeight="1" x14ac:dyDescent="0.25">
      <c r="A4" s="64" t="s">
        <v>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7" ht="3.75" customHeight="1" x14ac:dyDescent="0.25"/>
    <row r="6" spans="1:17" x14ac:dyDescent="0.25">
      <c r="C6" t="s">
        <v>1</v>
      </c>
    </row>
    <row r="8" spans="1:17" x14ac:dyDescent="0.25">
      <c r="A8" s="67" t="s">
        <v>2</v>
      </c>
      <c r="B8" s="70" t="s">
        <v>3</v>
      </c>
      <c r="C8" s="73" t="s">
        <v>4</v>
      </c>
      <c r="D8" s="60" t="s">
        <v>6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2"/>
      <c r="P8" s="76" t="s">
        <v>9</v>
      </c>
      <c r="Q8" s="73" t="s">
        <v>10</v>
      </c>
    </row>
    <row r="9" spans="1:17" x14ac:dyDescent="0.25">
      <c r="A9" s="68"/>
      <c r="B9" s="71"/>
      <c r="C9" s="74"/>
      <c r="D9" s="60" t="s">
        <v>5</v>
      </c>
      <c r="E9" s="61"/>
      <c r="F9" s="62"/>
      <c r="G9" s="60" t="s">
        <v>101</v>
      </c>
      <c r="H9" s="61"/>
      <c r="I9" s="62"/>
      <c r="J9" s="60" t="s">
        <v>102</v>
      </c>
      <c r="K9" s="61"/>
      <c r="L9" s="62"/>
      <c r="M9" s="60" t="s">
        <v>111</v>
      </c>
      <c r="N9" s="61"/>
      <c r="O9" s="62"/>
      <c r="P9" s="77"/>
      <c r="Q9" s="74"/>
    </row>
    <row r="10" spans="1:17" ht="121.5" customHeight="1" x14ac:dyDescent="0.25">
      <c r="A10" s="69"/>
      <c r="B10" s="72"/>
      <c r="C10" s="75"/>
      <c r="D10" s="2" t="s">
        <v>11</v>
      </c>
      <c r="E10" s="2" t="s">
        <v>12</v>
      </c>
      <c r="F10" s="3" t="s">
        <v>13</v>
      </c>
      <c r="G10" s="2" t="s">
        <v>11</v>
      </c>
      <c r="H10" s="2" t="s">
        <v>12</v>
      </c>
      <c r="I10" s="3" t="s">
        <v>13</v>
      </c>
      <c r="J10" s="2" t="s">
        <v>11</v>
      </c>
      <c r="K10" s="2" t="s">
        <v>12</v>
      </c>
      <c r="L10" s="3" t="s">
        <v>13</v>
      </c>
      <c r="M10" s="2" t="s">
        <v>11</v>
      </c>
      <c r="N10" s="2" t="s">
        <v>12</v>
      </c>
      <c r="O10" s="3" t="s">
        <v>13</v>
      </c>
      <c r="P10" s="78"/>
      <c r="Q10" s="75"/>
    </row>
    <row r="11" spans="1:17" x14ac:dyDescent="0.25">
      <c r="A11" s="1">
        <v>1</v>
      </c>
      <c r="B11" s="1">
        <v>2</v>
      </c>
      <c r="C11" s="1">
        <v>3</v>
      </c>
      <c r="D11" s="60">
        <v>4</v>
      </c>
      <c r="E11" s="61"/>
      <c r="F11" s="62"/>
      <c r="G11" s="60">
        <v>5</v>
      </c>
      <c r="H11" s="61"/>
      <c r="I11" s="62"/>
      <c r="J11" s="60">
        <v>6</v>
      </c>
      <c r="K11" s="61"/>
      <c r="L11" s="62"/>
      <c r="M11" s="60">
        <v>7</v>
      </c>
      <c r="N11" s="61"/>
      <c r="O11" s="62"/>
      <c r="P11" s="1">
        <v>8</v>
      </c>
      <c r="Q11" s="1">
        <v>9</v>
      </c>
    </row>
    <row r="12" spans="1:17" ht="31.5" customHeight="1" x14ac:dyDescent="0.25">
      <c r="A12" s="81" t="s">
        <v>23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</row>
    <row r="13" spans="1:17" ht="81" customHeight="1" x14ac:dyDescent="0.25">
      <c r="A13" s="82" t="s">
        <v>18</v>
      </c>
      <c r="B13" s="85" t="s">
        <v>17</v>
      </c>
      <c r="C13" s="4" t="s">
        <v>15</v>
      </c>
      <c r="D13" s="7">
        <f>G13+J13+M13</f>
        <v>1248.0700000000002</v>
      </c>
      <c r="E13" s="7">
        <f>H13+K13+N13</f>
        <v>901.149</v>
      </c>
      <c r="F13" s="16">
        <f>E13*100/D13</f>
        <v>72.203402052769462</v>
      </c>
      <c r="G13" s="6">
        <f>G17</f>
        <v>948.07</v>
      </c>
      <c r="H13" s="7">
        <f>H17</f>
        <v>901.149</v>
      </c>
      <c r="I13" s="16">
        <f>H13*100/G13</f>
        <v>95.050892866560474</v>
      </c>
      <c r="J13" s="7">
        <f>J17</f>
        <v>300</v>
      </c>
      <c r="K13" s="6">
        <v>0</v>
      </c>
      <c r="L13" s="16">
        <f>K13*100/J13</f>
        <v>0</v>
      </c>
      <c r="M13" s="7">
        <v>0</v>
      </c>
      <c r="N13" s="6">
        <v>0</v>
      </c>
      <c r="O13" s="16" t="e">
        <f>N13*100/M13</f>
        <v>#DIV/0!</v>
      </c>
      <c r="P13" s="86" t="s">
        <v>25</v>
      </c>
      <c r="Q13" s="6"/>
    </row>
    <row r="14" spans="1:17" ht="23.25" x14ac:dyDescent="0.25">
      <c r="A14" s="83"/>
      <c r="B14" s="85"/>
      <c r="C14" s="5" t="s">
        <v>16</v>
      </c>
      <c r="D14" s="7">
        <f>G14+J14+M14</f>
        <v>0</v>
      </c>
      <c r="E14" s="6">
        <f>H14+K14+N14</f>
        <v>0</v>
      </c>
      <c r="F14" s="6"/>
      <c r="G14" s="6"/>
      <c r="H14" s="6"/>
      <c r="I14" s="6"/>
      <c r="J14" s="6"/>
      <c r="K14" s="6"/>
      <c r="L14" s="6"/>
      <c r="M14" s="7"/>
      <c r="N14" s="6"/>
      <c r="O14" s="6"/>
      <c r="P14" s="87"/>
      <c r="Q14" s="6"/>
    </row>
    <row r="15" spans="1:17" ht="23.25" x14ac:dyDescent="0.25">
      <c r="A15" s="83"/>
      <c r="B15" s="85"/>
      <c r="C15" s="5" t="s">
        <v>20</v>
      </c>
      <c r="D15" s="6"/>
      <c r="E15" s="6"/>
      <c r="F15" s="6"/>
      <c r="G15" s="6"/>
      <c r="H15" s="6"/>
      <c r="I15" s="6"/>
      <c r="J15" s="6"/>
      <c r="K15" s="6"/>
      <c r="L15" s="6"/>
      <c r="M15" s="7"/>
      <c r="N15" s="6"/>
      <c r="O15" s="6"/>
      <c r="P15" s="87"/>
      <c r="Q15" s="6"/>
    </row>
    <row r="16" spans="1:17" ht="23.25" x14ac:dyDescent="0.25">
      <c r="A16" s="83"/>
      <c r="B16" s="85"/>
      <c r="C16" s="5" t="s">
        <v>21</v>
      </c>
      <c r="D16" s="6">
        <f>G16+J17+M16</f>
        <v>300</v>
      </c>
      <c r="E16" s="6">
        <f>H16+K16+N16</f>
        <v>0</v>
      </c>
      <c r="F16" s="6"/>
      <c r="G16" s="6">
        <v>0</v>
      </c>
      <c r="H16" s="6">
        <v>0</v>
      </c>
      <c r="I16" s="6">
        <v>0</v>
      </c>
      <c r="K16" s="6"/>
      <c r="L16" s="6"/>
      <c r="N16" s="6"/>
      <c r="O16" s="6"/>
      <c r="P16" s="87"/>
      <c r="Q16" s="6"/>
    </row>
    <row r="17" spans="1:17" ht="23.25" x14ac:dyDescent="0.25">
      <c r="A17" s="83"/>
      <c r="B17" s="85"/>
      <c r="C17" s="5" t="s">
        <v>22</v>
      </c>
      <c r="D17" s="7">
        <f>G17+J17+M17</f>
        <v>1248.0700000000002</v>
      </c>
      <c r="E17" s="6">
        <f>H17</f>
        <v>901.149</v>
      </c>
      <c r="F17" s="16">
        <f>E17*100/D17</f>
        <v>72.203402052769462</v>
      </c>
      <c r="G17" s="6">
        <v>948.07</v>
      </c>
      <c r="H17" s="6">
        <v>901.149</v>
      </c>
      <c r="I17" s="16">
        <f>H17*100/G17</f>
        <v>95.050892866560474</v>
      </c>
      <c r="J17" s="7">
        <v>300</v>
      </c>
      <c r="K17" s="6">
        <v>0</v>
      </c>
      <c r="L17" s="16">
        <f>K17*100/J17</f>
        <v>0</v>
      </c>
      <c r="M17" s="7">
        <v>0</v>
      </c>
      <c r="N17" s="6">
        <v>0</v>
      </c>
      <c r="O17" s="16" t="e">
        <f>N17*100/M17</f>
        <v>#DIV/0!</v>
      </c>
      <c r="P17" s="87"/>
      <c r="Q17" s="6"/>
    </row>
    <row r="18" spans="1:17" ht="74.25" customHeight="1" x14ac:dyDescent="0.25">
      <c r="A18" s="84"/>
      <c r="B18" s="4" t="s">
        <v>19</v>
      </c>
      <c r="C18" s="8" t="s">
        <v>26</v>
      </c>
      <c r="D18" s="8" t="s">
        <v>26</v>
      </c>
      <c r="E18" s="8" t="s">
        <v>26</v>
      </c>
      <c r="F18" s="8" t="s">
        <v>26</v>
      </c>
      <c r="G18" s="8" t="s">
        <v>26</v>
      </c>
      <c r="H18" s="8" t="s">
        <v>26</v>
      </c>
      <c r="I18" s="8" t="s">
        <v>26</v>
      </c>
      <c r="J18" s="8" t="s">
        <v>26</v>
      </c>
      <c r="K18" s="8" t="s">
        <v>26</v>
      </c>
      <c r="L18" s="8" t="s">
        <v>26</v>
      </c>
      <c r="M18" s="8" t="s">
        <v>26</v>
      </c>
      <c r="N18" s="8" t="s">
        <v>26</v>
      </c>
      <c r="O18" s="8" t="s">
        <v>26</v>
      </c>
      <c r="P18" s="88"/>
      <c r="Q18" s="6"/>
    </row>
    <row r="19" spans="1:17" ht="97.5" customHeight="1" x14ac:dyDescent="0.25">
      <c r="A19" s="91" t="s">
        <v>24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</row>
    <row r="20" spans="1:17" ht="79.5" x14ac:dyDescent="0.25">
      <c r="A20" s="82" t="s">
        <v>18</v>
      </c>
      <c r="B20" s="85" t="s">
        <v>17</v>
      </c>
      <c r="C20" s="4" t="s">
        <v>15</v>
      </c>
      <c r="D20" s="7">
        <f>G20+J20+M20</f>
        <v>1248.0700000000002</v>
      </c>
      <c r="E20" s="7">
        <f>H20+K20+N20</f>
        <v>901.149</v>
      </c>
      <c r="F20" s="16">
        <f>E20*100/D20</f>
        <v>72.203402052769462</v>
      </c>
      <c r="G20" s="6">
        <f>G24</f>
        <v>948.07</v>
      </c>
      <c r="H20" s="7">
        <f>H24</f>
        <v>901.149</v>
      </c>
      <c r="I20" s="16">
        <f>H20*100/G20</f>
        <v>95.050892866560474</v>
      </c>
      <c r="J20" s="7">
        <f>J24</f>
        <v>300</v>
      </c>
      <c r="K20" s="6">
        <v>0</v>
      </c>
      <c r="L20" s="16">
        <f>K20*100/J20</f>
        <v>0</v>
      </c>
      <c r="M20" s="7">
        <v>0</v>
      </c>
      <c r="N20" s="6">
        <v>0</v>
      </c>
      <c r="O20" s="16" t="e">
        <f>N20*100/M20</f>
        <v>#DIV/0!</v>
      </c>
      <c r="P20" s="86" t="s">
        <v>25</v>
      </c>
      <c r="Q20" s="6"/>
    </row>
    <row r="21" spans="1:17" ht="23.25" x14ac:dyDescent="0.25">
      <c r="A21" s="83"/>
      <c r="B21" s="85"/>
      <c r="C21" s="5" t="s">
        <v>16</v>
      </c>
      <c r="D21" s="7">
        <f>G21+J21+M21</f>
        <v>0</v>
      </c>
      <c r="E21" s="6">
        <f>H21+K21+N21</f>
        <v>0</v>
      </c>
      <c r="F21" s="6"/>
      <c r="G21" s="6"/>
      <c r="H21" s="6"/>
      <c r="I21" s="6"/>
      <c r="J21" s="6"/>
      <c r="K21" s="6"/>
      <c r="L21" s="6"/>
      <c r="M21" s="7"/>
      <c r="N21" s="6"/>
      <c r="O21" s="6"/>
      <c r="P21" s="87"/>
      <c r="Q21" s="6"/>
    </row>
    <row r="22" spans="1:17" ht="23.25" x14ac:dyDescent="0.25">
      <c r="A22" s="83"/>
      <c r="B22" s="85"/>
      <c r="C22" s="5" t="s">
        <v>20</v>
      </c>
      <c r="D22" s="6"/>
      <c r="E22" s="6"/>
      <c r="F22" s="6"/>
      <c r="G22" s="6"/>
      <c r="H22" s="6"/>
      <c r="I22" s="6"/>
      <c r="J22" s="6"/>
      <c r="K22" s="6"/>
      <c r="L22" s="6"/>
      <c r="M22" s="7"/>
      <c r="N22" s="6"/>
      <c r="O22" s="6"/>
      <c r="P22" s="87"/>
      <c r="Q22" s="6"/>
    </row>
    <row r="23" spans="1:17" ht="23.25" x14ac:dyDescent="0.25">
      <c r="A23" s="83"/>
      <c r="B23" s="85"/>
      <c r="C23" s="5" t="s">
        <v>21</v>
      </c>
      <c r="D23" s="6">
        <f>G23+J24+M23</f>
        <v>300</v>
      </c>
      <c r="E23" s="6">
        <f>H23+K23+N23</f>
        <v>0</v>
      </c>
      <c r="F23" s="6"/>
      <c r="G23" s="6">
        <v>0</v>
      </c>
      <c r="H23" s="6">
        <v>0</v>
      </c>
      <c r="I23" s="6">
        <v>0</v>
      </c>
      <c r="K23" s="6"/>
      <c r="L23" s="6"/>
      <c r="N23" s="6"/>
      <c r="O23" s="6"/>
      <c r="P23" s="87"/>
      <c r="Q23" s="6"/>
    </row>
    <row r="24" spans="1:17" ht="23.25" x14ac:dyDescent="0.25">
      <c r="A24" s="83"/>
      <c r="B24" s="85"/>
      <c r="C24" s="5" t="s">
        <v>22</v>
      </c>
      <c r="D24" s="7">
        <f>G24+J24+M24</f>
        <v>1248.0700000000002</v>
      </c>
      <c r="E24" s="6">
        <f>H24</f>
        <v>901.149</v>
      </c>
      <c r="F24" s="16">
        <f>E24*100/D24</f>
        <v>72.203402052769462</v>
      </c>
      <c r="G24" s="6">
        <v>948.07</v>
      </c>
      <c r="H24" s="6">
        <v>901.149</v>
      </c>
      <c r="I24" s="16">
        <f>H24*100/G24</f>
        <v>95.050892866560474</v>
      </c>
      <c r="J24" s="7">
        <v>300</v>
      </c>
      <c r="K24" s="6">
        <v>0</v>
      </c>
      <c r="L24" s="16">
        <f>K24*100/J24</f>
        <v>0</v>
      </c>
      <c r="M24" s="7">
        <v>0</v>
      </c>
      <c r="N24" s="6">
        <v>0</v>
      </c>
      <c r="O24" s="16" t="e">
        <f>N24*100/M24</f>
        <v>#DIV/0!</v>
      </c>
      <c r="P24" s="87"/>
      <c r="Q24" s="6"/>
    </row>
    <row r="25" spans="1:17" ht="79.5" x14ac:dyDescent="0.25">
      <c r="A25" s="84"/>
      <c r="B25" s="4" t="s">
        <v>19</v>
      </c>
      <c r="C25" s="8" t="s">
        <v>26</v>
      </c>
      <c r="D25" s="8" t="s">
        <v>26</v>
      </c>
      <c r="E25" s="8" t="s">
        <v>26</v>
      </c>
      <c r="F25" s="8" t="s">
        <v>26</v>
      </c>
      <c r="G25" s="8" t="s">
        <v>26</v>
      </c>
      <c r="H25" s="8" t="s">
        <v>26</v>
      </c>
      <c r="I25" s="8" t="s">
        <v>26</v>
      </c>
      <c r="J25" s="8" t="s">
        <v>26</v>
      </c>
      <c r="K25" s="8" t="s">
        <v>26</v>
      </c>
      <c r="L25" s="8" t="s">
        <v>26</v>
      </c>
      <c r="M25" s="8" t="s">
        <v>26</v>
      </c>
      <c r="N25" s="8" t="s">
        <v>26</v>
      </c>
      <c r="O25" s="8" t="s">
        <v>26</v>
      </c>
      <c r="P25" s="88"/>
      <c r="Q25" s="6"/>
    </row>
  </sheetData>
  <mergeCells count="24">
    <mergeCell ref="C2:O2"/>
    <mergeCell ref="A4:P4"/>
    <mergeCell ref="D9:F9"/>
    <mergeCell ref="G9:I9"/>
    <mergeCell ref="J9:L9"/>
    <mergeCell ref="A8:A10"/>
    <mergeCell ref="B8:B10"/>
    <mergeCell ref="C8:C10"/>
    <mergeCell ref="A20:A25"/>
    <mergeCell ref="B20:B24"/>
    <mergeCell ref="P20:P25"/>
    <mergeCell ref="D8:O8"/>
    <mergeCell ref="M9:O9"/>
    <mergeCell ref="P8:P10"/>
    <mergeCell ref="A12:Q12"/>
    <mergeCell ref="A13:A18"/>
    <mergeCell ref="B13:B17"/>
    <mergeCell ref="A19:Q19"/>
    <mergeCell ref="P13:P18"/>
    <mergeCell ref="Q8:Q10"/>
    <mergeCell ref="M11:O11"/>
    <mergeCell ref="D11:F11"/>
    <mergeCell ref="G11:I11"/>
    <mergeCell ref="J11:L1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25"/>
  <sheetViews>
    <sheetView zoomScale="90" zoomScaleNormal="90" workbookViewId="0">
      <selection activeCell="S33" sqref="S33"/>
    </sheetView>
  </sheetViews>
  <sheetFormatPr defaultRowHeight="15" x14ac:dyDescent="0.25"/>
  <cols>
    <col min="1" max="1" width="4.42578125" customWidth="1"/>
    <col min="2" max="2" width="10.28515625" customWidth="1"/>
    <col min="4" max="4" width="9.85546875" customWidth="1"/>
    <col min="5" max="5" width="9.28515625" customWidth="1"/>
    <col min="6" max="6" width="7.42578125" customWidth="1"/>
    <col min="7" max="7" width="8" customWidth="1"/>
    <col min="8" max="8" width="7.28515625" customWidth="1"/>
    <col min="9" max="9" width="8.140625" customWidth="1"/>
    <col min="10" max="10" width="8.5703125" customWidth="1"/>
    <col min="11" max="11" width="8.85546875" customWidth="1"/>
    <col min="12" max="12" width="7.5703125" customWidth="1"/>
    <col min="13" max="13" width="8.7109375" customWidth="1"/>
    <col min="14" max="14" width="7.7109375" customWidth="1"/>
    <col min="15" max="15" width="7.42578125" customWidth="1"/>
    <col min="16" max="16" width="9.140625" customWidth="1"/>
    <col min="17" max="17" width="8.5703125" customWidth="1"/>
    <col min="18" max="18" width="7.42578125" customWidth="1"/>
    <col min="19" max="19" width="16.5703125" customWidth="1"/>
  </cols>
  <sheetData>
    <row r="1" spans="1:20" ht="6.75" customHeight="1" x14ac:dyDescent="0.25"/>
    <row r="2" spans="1:20" ht="30" customHeight="1" x14ac:dyDescent="0.25">
      <c r="C2" s="93" t="s">
        <v>118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49"/>
      <c r="Q2" s="49"/>
      <c r="R2" s="49"/>
    </row>
    <row r="3" spans="1:20" ht="3.75" customHeight="1" x14ac:dyDescent="0.25"/>
    <row r="4" spans="1:20" ht="17.25" customHeight="1" x14ac:dyDescent="0.25">
      <c r="A4" s="64" t="s">
        <v>27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</row>
    <row r="5" spans="1:20" ht="3.75" customHeight="1" x14ac:dyDescent="0.25"/>
    <row r="6" spans="1:20" x14ac:dyDescent="0.25">
      <c r="C6" t="s">
        <v>28</v>
      </c>
    </row>
    <row r="8" spans="1:20" x14ac:dyDescent="0.25">
      <c r="A8" s="67" t="s">
        <v>2</v>
      </c>
      <c r="B8" s="70" t="s">
        <v>3</v>
      </c>
      <c r="C8" s="73" t="s">
        <v>4</v>
      </c>
      <c r="D8" s="94" t="s">
        <v>6</v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6"/>
      <c r="S8" s="76" t="s">
        <v>9</v>
      </c>
      <c r="T8" s="73" t="s">
        <v>10</v>
      </c>
    </row>
    <row r="9" spans="1:20" x14ac:dyDescent="0.25">
      <c r="A9" s="68"/>
      <c r="B9" s="71"/>
      <c r="C9" s="74"/>
      <c r="D9" s="60" t="s">
        <v>5</v>
      </c>
      <c r="E9" s="61"/>
      <c r="F9" s="62"/>
      <c r="G9" s="60" t="s">
        <v>7</v>
      </c>
      <c r="H9" s="61"/>
      <c r="I9" s="62"/>
      <c r="J9" s="60" t="s">
        <v>8</v>
      </c>
      <c r="K9" s="61"/>
      <c r="L9" s="62"/>
      <c r="M9" s="60" t="s">
        <v>14</v>
      </c>
      <c r="N9" s="61"/>
      <c r="O9" s="62"/>
      <c r="P9" s="60" t="s">
        <v>101</v>
      </c>
      <c r="Q9" s="61"/>
      <c r="R9" s="62"/>
      <c r="S9" s="77"/>
      <c r="T9" s="74"/>
    </row>
    <row r="10" spans="1:20" ht="121.5" customHeight="1" x14ac:dyDescent="0.25">
      <c r="A10" s="69"/>
      <c r="B10" s="72"/>
      <c r="C10" s="75"/>
      <c r="D10" s="2" t="s">
        <v>11</v>
      </c>
      <c r="E10" s="2" t="s">
        <v>12</v>
      </c>
      <c r="F10" s="3" t="s">
        <v>13</v>
      </c>
      <c r="G10" s="2" t="s">
        <v>11</v>
      </c>
      <c r="H10" s="2" t="s">
        <v>12</v>
      </c>
      <c r="I10" s="3" t="s">
        <v>13</v>
      </c>
      <c r="J10" s="2" t="s">
        <v>11</v>
      </c>
      <c r="K10" s="2" t="s">
        <v>12</v>
      </c>
      <c r="L10" s="3" t="s">
        <v>13</v>
      </c>
      <c r="M10" s="2" t="s">
        <v>11</v>
      </c>
      <c r="N10" s="2" t="s">
        <v>12</v>
      </c>
      <c r="O10" s="3" t="s">
        <v>13</v>
      </c>
      <c r="P10" s="2" t="s">
        <v>11</v>
      </c>
      <c r="Q10" s="2" t="s">
        <v>12</v>
      </c>
      <c r="R10" s="3" t="s">
        <v>13</v>
      </c>
      <c r="S10" s="78"/>
      <c r="T10" s="75"/>
    </row>
    <row r="11" spans="1:20" x14ac:dyDescent="0.25">
      <c r="A11" s="1">
        <v>1</v>
      </c>
      <c r="B11" s="1">
        <v>2</v>
      </c>
      <c r="C11" s="1">
        <v>3</v>
      </c>
      <c r="D11" s="60">
        <v>4</v>
      </c>
      <c r="E11" s="61"/>
      <c r="F11" s="62"/>
      <c r="G11" s="60">
        <v>5</v>
      </c>
      <c r="H11" s="61"/>
      <c r="I11" s="62"/>
      <c r="J11" s="60">
        <v>6</v>
      </c>
      <c r="K11" s="61"/>
      <c r="L11" s="62"/>
      <c r="M11" s="60">
        <v>7</v>
      </c>
      <c r="N11" s="61"/>
      <c r="O11" s="62"/>
      <c r="P11" s="47"/>
      <c r="Q11" s="47"/>
      <c r="R11" s="47"/>
      <c r="S11" s="1">
        <v>8</v>
      </c>
      <c r="T11" s="1">
        <v>9</v>
      </c>
    </row>
    <row r="12" spans="1:20" ht="33" customHeight="1" x14ac:dyDescent="0.25">
      <c r="A12" s="81" t="s">
        <v>29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</row>
    <row r="13" spans="1:20" ht="81" customHeight="1" x14ac:dyDescent="0.25">
      <c r="A13" s="82" t="s">
        <v>18</v>
      </c>
      <c r="B13" s="85" t="s">
        <v>17</v>
      </c>
      <c r="C13" s="4" t="s">
        <v>15</v>
      </c>
      <c r="D13" s="7">
        <f>G13+J13+M13+P13</f>
        <v>24554.834000000003</v>
      </c>
      <c r="E13" s="7">
        <f>H13+K13+N13+Q13</f>
        <v>21743.294999999998</v>
      </c>
      <c r="F13" s="6">
        <f>E13*100/D13</f>
        <v>88.549957210054842</v>
      </c>
      <c r="G13" s="6">
        <v>165</v>
      </c>
      <c r="H13" s="9">
        <v>165</v>
      </c>
      <c r="I13" s="6">
        <v>100</v>
      </c>
      <c r="J13" s="7">
        <v>7336.46</v>
      </c>
      <c r="K13" s="6">
        <v>7295.6319999999996</v>
      </c>
      <c r="L13" s="16">
        <f>K13*100/J13</f>
        <v>99.443491820305695</v>
      </c>
      <c r="M13" s="7">
        <v>7527.5119999999997</v>
      </c>
      <c r="N13" s="6">
        <v>5314.9759999999997</v>
      </c>
      <c r="O13" s="16">
        <f>N13*100/M13</f>
        <v>70.607340114502634</v>
      </c>
      <c r="P13" s="7">
        <f>P16+P17</f>
        <v>9525.862000000001</v>
      </c>
      <c r="Q13" s="6">
        <f>Q16+Q17</f>
        <v>8967.6869999999999</v>
      </c>
      <c r="R13" s="16">
        <f>Q13*100/P13</f>
        <v>94.140425296944244</v>
      </c>
      <c r="S13" s="86" t="s">
        <v>31</v>
      </c>
      <c r="T13" s="6"/>
    </row>
    <row r="14" spans="1:20" ht="23.25" x14ac:dyDescent="0.25">
      <c r="A14" s="83"/>
      <c r="B14" s="85"/>
      <c r="C14" s="5" t="s">
        <v>16</v>
      </c>
      <c r="D14" s="7">
        <f>G14+J14+M14</f>
        <v>0</v>
      </c>
      <c r="E14" s="6">
        <f>H14+K14+N14</f>
        <v>0</v>
      </c>
      <c r="F14" s="6"/>
      <c r="G14" s="6"/>
      <c r="H14" s="6"/>
      <c r="I14" s="6"/>
      <c r="J14" s="6"/>
      <c r="K14" s="6"/>
      <c r="L14" s="16"/>
      <c r="M14" s="7"/>
      <c r="N14" s="6"/>
      <c r="O14" s="6"/>
      <c r="P14" s="7"/>
      <c r="Q14" s="6"/>
      <c r="R14" s="6"/>
      <c r="S14" s="87"/>
      <c r="T14" s="6"/>
    </row>
    <row r="15" spans="1:20" ht="23.25" x14ac:dyDescent="0.25">
      <c r="A15" s="83"/>
      <c r="B15" s="85"/>
      <c r="C15" s="5" t="s">
        <v>20</v>
      </c>
      <c r="D15" s="6"/>
      <c r="E15" s="6"/>
      <c r="F15" s="6"/>
      <c r="G15" s="6"/>
      <c r="H15" s="6"/>
      <c r="I15" s="6"/>
      <c r="J15" s="6">
        <v>174.08199999999999</v>
      </c>
      <c r="K15" s="6">
        <v>174.08199999999999</v>
      </c>
      <c r="L15" s="16">
        <f t="shared" ref="L15:L16" si="0">K15*100/J15</f>
        <v>100.00000000000001</v>
      </c>
      <c r="M15" s="7"/>
      <c r="N15" s="6"/>
      <c r="O15" s="6"/>
      <c r="P15" s="7"/>
      <c r="Q15" s="6"/>
      <c r="R15" s="6"/>
      <c r="S15" s="87"/>
      <c r="T15" s="6"/>
    </row>
    <row r="16" spans="1:20" ht="23.25" x14ac:dyDescent="0.25">
      <c r="A16" s="83"/>
      <c r="B16" s="85"/>
      <c r="C16" s="5" t="s">
        <v>21</v>
      </c>
      <c r="D16" s="7">
        <f>G16+J17+M16+P16</f>
        <v>10799.213</v>
      </c>
      <c r="E16" s="6">
        <f>H16+K16+N16+Q16</f>
        <v>3167.3620000000001</v>
      </c>
      <c r="F16" s="6"/>
      <c r="G16" s="6">
        <v>165</v>
      </c>
      <c r="H16" s="6">
        <v>165</v>
      </c>
      <c r="I16" s="6">
        <v>100</v>
      </c>
      <c r="J16" s="10">
        <v>1103.019</v>
      </c>
      <c r="K16" s="6">
        <v>1103.019</v>
      </c>
      <c r="L16" s="16">
        <f t="shared" si="0"/>
        <v>100</v>
      </c>
      <c r="M16" s="10">
        <v>2659.8539999999998</v>
      </c>
      <c r="N16" s="6">
        <v>488.34300000000002</v>
      </c>
      <c r="O16" s="16">
        <f>N16*100/M16</f>
        <v>18.359767115037144</v>
      </c>
      <c r="P16" s="10">
        <v>1915</v>
      </c>
      <c r="Q16" s="6">
        <v>1411</v>
      </c>
      <c r="R16" s="16">
        <f>Q16*100/P16</f>
        <v>73.681462140992167</v>
      </c>
      <c r="S16" s="87"/>
      <c r="T16" s="6"/>
    </row>
    <row r="17" spans="1:20" ht="23.25" x14ac:dyDescent="0.25">
      <c r="A17" s="83"/>
      <c r="B17" s="85"/>
      <c r="C17" s="5" t="s">
        <v>22</v>
      </c>
      <c r="D17" s="7">
        <f>G17+J17+M17+P17</f>
        <v>23877.519</v>
      </c>
      <c r="E17" s="6">
        <f>H17+K17+N17+Q17</f>
        <v>23741.490999999998</v>
      </c>
      <c r="F17" s="6"/>
      <c r="G17" s="6">
        <v>5339.64</v>
      </c>
      <c r="H17" s="6">
        <v>5339.64</v>
      </c>
      <c r="I17" s="6">
        <v>100</v>
      </c>
      <c r="J17" s="7">
        <f>J13-J15-J16</f>
        <v>6059.3589999999995</v>
      </c>
      <c r="K17" s="6">
        <f>K13-K15-K16</f>
        <v>6018.530999999999</v>
      </c>
      <c r="L17" s="16">
        <f>K17*100/J17</f>
        <v>99.326199355410353</v>
      </c>
      <c r="M17" s="7">
        <f>M13-M16</f>
        <v>4867.6579999999994</v>
      </c>
      <c r="N17" s="6">
        <f>N13-N16</f>
        <v>4826.6329999999998</v>
      </c>
      <c r="O17" s="16">
        <f>N17*100/M17</f>
        <v>99.157192226734097</v>
      </c>
      <c r="P17" s="7">
        <v>7610.8620000000001</v>
      </c>
      <c r="Q17" s="6">
        <v>7556.6869999999999</v>
      </c>
      <c r="R17" s="16">
        <f>Q17*100/P17</f>
        <v>99.288188381289785</v>
      </c>
      <c r="S17" s="87"/>
      <c r="T17" s="6"/>
    </row>
    <row r="18" spans="1:20" ht="74.25" customHeight="1" x14ac:dyDescent="0.25">
      <c r="A18" s="84"/>
      <c r="B18" s="4" t="s">
        <v>19</v>
      </c>
      <c r="C18" s="8" t="s">
        <v>26</v>
      </c>
      <c r="D18" s="8" t="s">
        <v>26</v>
      </c>
      <c r="E18" s="8" t="s">
        <v>26</v>
      </c>
      <c r="F18" s="8" t="s">
        <v>26</v>
      </c>
      <c r="G18" s="8" t="s">
        <v>26</v>
      </c>
      <c r="H18" s="8" t="s">
        <v>26</v>
      </c>
      <c r="I18" s="8" t="s">
        <v>26</v>
      </c>
      <c r="J18" s="8" t="s">
        <v>26</v>
      </c>
      <c r="K18" s="8" t="s">
        <v>26</v>
      </c>
      <c r="L18" s="8" t="s">
        <v>26</v>
      </c>
      <c r="M18" s="8" t="s">
        <v>26</v>
      </c>
      <c r="N18" s="8" t="s">
        <v>26</v>
      </c>
      <c r="O18" s="8" t="s">
        <v>26</v>
      </c>
      <c r="P18" s="8"/>
      <c r="Q18" s="8"/>
      <c r="R18" s="8"/>
      <c r="S18" s="88"/>
      <c r="T18" s="6"/>
    </row>
    <row r="19" spans="1:20" ht="153.75" customHeight="1" x14ac:dyDescent="0.25">
      <c r="A19" s="91" t="s">
        <v>30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</row>
    <row r="20" spans="1:20" ht="88.5" customHeight="1" x14ac:dyDescent="0.25">
      <c r="A20" s="82" t="s">
        <v>18</v>
      </c>
      <c r="B20" s="85" t="s">
        <v>17</v>
      </c>
      <c r="C20" s="4" t="s">
        <v>15</v>
      </c>
      <c r="D20" s="7">
        <f>G20+J20+M20+P20</f>
        <v>24554.834000000003</v>
      </c>
      <c r="E20" s="7">
        <f>H20+K20+N20+Q20</f>
        <v>21743.294999999998</v>
      </c>
      <c r="F20" s="6">
        <f>E20*100/D20</f>
        <v>88.549957210054842</v>
      </c>
      <c r="G20" s="6">
        <v>165</v>
      </c>
      <c r="H20" s="9">
        <v>165</v>
      </c>
      <c r="I20" s="6">
        <v>100</v>
      </c>
      <c r="J20" s="7">
        <v>7336.46</v>
      </c>
      <c r="K20" s="6">
        <v>7295.6319999999996</v>
      </c>
      <c r="L20" s="16">
        <f>K20*100/J20</f>
        <v>99.443491820305695</v>
      </c>
      <c r="M20" s="7">
        <v>7527.5119999999997</v>
      </c>
      <c r="N20" s="6">
        <v>5314.9759999999997</v>
      </c>
      <c r="O20" s="16">
        <f>N20*100/M20</f>
        <v>70.607340114502634</v>
      </c>
      <c r="P20" s="7">
        <f>P23+P24</f>
        <v>9525.862000000001</v>
      </c>
      <c r="Q20" s="6">
        <f>Q23+Q24</f>
        <v>8967.6869999999999</v>
      </c>
      <c r="R20" s="16">
        <f>Q20*100/P20</f>
        <v>94.140425296944244</v>
      </c>
      <c r="S20" s="86" t="s">
        <v>31</v>
      </c>
      <c r="T20" s="6"/>
    </row>
    <row r="21" spans="1:20" ht="23.25" x14ac:dyDescent="0.25">
      <c r="A21" s="83"/>
      <c r="B21" s="85"/>
      <c r="C21" s="5" t="s">
        <v>16</v>
      </c>
      <c r="D21" s="7">
        <f>G21+J21+M21</f>
        <v>0</v>
      </c>
      <c r="E21" s="6">
        <f>H21+K21+N21</f>
        <v>0</v>
      </c>
      <c r="F21" s="6"/>
      <c r="G21" s="6"/>
      <c r="H21" s="6"/>
      <c r="I21" s="6"/>
      <c r="J21" s="6"/>
      <c r="K21" s="6"/>
      <c r="L21" s="16"/>
      <c r="M21" s="7"/>
      <c r="N21" s="6"/>
      <c r="O21" s="6"/>
      <c r="P21" s="7"/>
      <c r="Q21" s="6"/>
      <c r="R21" s="6"/>
      <c r="S21" s="87"/>
      <c r="T21" s="6"/>
    </row>
    <row r="22" spans="1:20" ht="23.25" x14ac:dyDescent="0.25">
      <c r="A22" s="83"/>
      <c r="B22" s="85"/>
      <c r="C22" s="5" t="s">
        <v>20</v>
      </c>
      <c r="D22" s="6"/>
      <c r="E22" s="6"/>
      <c r="F22" s="6"/>
      <c r="G22" s="6"/>
      <c r="H22" s="6"/>
      <c r="I22" s="6"/>
      <c r="J22" s="6">
        <v>174.08199999999999</v>
      </c>
      <c r="K22" s="6">
        <v>174.08199999999999</v>
      </c>
      <c r="L22" s="16">
        <f t="shared" ref="L22:L23" si="1">K22*100/J22</f>
        <v>100.00000000000001</v>
      </c>
      <c r="M22" s="7"/>
      <c r="N22" s="6"/>
      <c r="O22" s="6"/>
      <c r="P22" s="7"/>
      <c r="Q22" s="6"/>
      <c r="R22" s="6"/>
      <c r="S22" s="87"/>
      <c r="T22" s="6"/>
    </row>
    <row r="23" spans="1:20" ht="23.25" x14ac:dyDescent="0.25">
      <c r="A23" s="83"/>
      <c r="B23" s="85"/>
      <c r="C23" s="5" t="s">
        <v>21</v>
      </c>
      <c r="D23" s="7">
        <f>G23+J24+M23+P23</f>
        <v>10799.213</v>
      </c>
      <c r="E23" s="6">
        <f>H23+K23+N23+Q23</f>
        <v>3167.3620000000001</v>
      </c>
      <c r="F23" s="6"/>
      <c r="G23" s="6">
        <v>165</v>
      </c>
      <c r="H23" s="6">
        <v>165</v>
      </c>
      <c r="I23" s="6">
        <v>100</v>
      </c>
      <c r="J23" s="10">
        <v>1103.019</v>
      </c>
      <c r="K23" s="6">
        <v>1103.019</v>
      </c>
      <c r="L23" s="16">
        <f t="shared" si="1"/>
        <v>100</v>
      </c>
      <c r="M23" s="10">
        <v>2659.8539999999998</v>
      </c>
      <c r="N23" s="6">
        <v>488.34300000000002</v>
      </c>
      <c r="O23" s="16">
        <f>N23*100/M23</f>
        <v>18.359767115037144</v>
      </c>
      <c r="P23" s="10">
        <v>1915</v>
      </c>
      <c r="Q23" s="6">
        <v>1411</v>
      </c>
      <c r="R23" s="16">
        <f>Q23*100/P23</f>
        <v>73.681462140992167</v>
      </c>
      <c r="S23" s="87"/>
      <c r="T23" s="6"/>
    </row>
    <row r="24" spans="1:20" ht="23.25" x14ac:dyDescent="0.25">
      <c r="A24" s="83"/>
      <c r="B24" s="85"/>
      <c r="C24" s="5" t="s">
        <v>22</v>
      </c>
      <c r="D24" s="7">
        <f>G24+J24+M24+P24</f>
        <v>23877.519</v>
      </c>
      <c r="E24" s="6">
        <f>H24+K24+N24+Q24</f>
        <v>23741.490999999998</v>
      </c>
      <c r="F24" s="6"/>
      <c r="G24" s="6">
        <v>5339.64</v>
      </c>
      <c r="H24" s="6">
        <v>5339.64</v>
      </c>
      <c r="I24" s="6">
        <v>100</v>
      </c>
      <c r="J24" s="7">
        <f>J20-J22-J23</f>
        <v>6059.3589999999995</v>
      </c>
      <c r="K24" s="6">
        <f>K20-K22-K23</f>
        <v>6018.530999999999</v>
      </c>
      <c r="L24" s="16">
        <f>K24*100/J24</f>
        <v>99.326199355410353</v>
      </c>
      <c r="M24" s="7">
        <f>M20-M23</f>
        <v>4867.6579999999994</v>
      </c>
      <c r="N24" s="6">
        <f>N20-N23</f>
        <v>4826.6329999999998</v>
      </c>
      <c r="O24" s="16">
        <f>N24*100/M24</f>
        <v>99.157192226734097</v>
      </c>
      <c r="P24" s="7">
        <v>7610.8620000000001</v>
      </c>
      <c r="Q24" s="6">
        <v>7556.6869999999999</v>
      </c>
      <c r="R24" s="16">
        <f>Q24*100/P24</f>
        <v>99.288188381289785</v>
      </c>
      <c r="S24" s="87"/>
      <c r="T24" s="6"/>
    </row>
    <row r="25" spans="1:20" ht="79.5" x14ac:dyDescent="0.25">
      <c r="A25" s="84"/>
      <c r="B25" s="4" t="s">
        <v>19</v>
      </c>
      <c r="C25" s="8" t="s">
        <v>26</v>
      </c>
      <c r="D25" s="8" t="s">
        <v>26</v>
      </c>
      <c r="E25" s="8" t="s">
        <v>26</v>
      </c>
      <c r="F25" s="8" t="s">
        <v>26</v>
      </c>
      <c r="G25" s="8" t="s">
        <v>26</v>
      </c>
      <c r="H25" s="8" t="s">
        <v>26</v>
      </c>
      <c r="I25" s="8" t="s">
        <v>26</v>
      </c>
      <c r="J25" s="8" t="s">
        <v>26</v>
      </c>
      <c r="K25" s="8" t="s">
        <v>26</v>
      </c>
      <c r="L25" s="8" t="s">
        <v>26</v>
      </c>
      <c r="M25" s="8" t="s">
        <v>26</v>
      </c>
      <c r="N25" s="8" t="s">
        <v>26</v>
      </c>
      <c r="O25" s="8" t="s">
        <v>26</v>
      </c>
      <c r="P25" s="8"/>
      <c r="Q25" s="8"/>
      <c r="R25" s="8"/>
      <c r="S25" s="88"/>
      <c r="T25" s="6"/>
    </row>
  </sheetData>
  <mergeCells count="25">
    <mergeCell ref="S13:S18"/>
    <mergeCell ref="C2:O2"/>
    <mergeCell ref="A4:S4"/>
    <mergeCell ref="A8:A10"/>
    <mergeCell ref="B8:B10"/>
    <mergeCell ref="C8:C10"/>
    <mergeCell ref="S8:S10"/>
    <mergeCell ref="D8:R8"/>
    <mergeCell ref="P9:R9"/>
    <mergeCell ref="A19:T19"/>
    <mergeCell ref="A20:A25"/>
    <mergeCell ref="B20:B24"/>
    <mergeCell ref="S20:S25"/>
    <mergeCell ref="T8:T10"/>
    <mergeCell ref="D9:F9"/>
    <mergeCell ref="G9:I9"/>
    <mergeCell ref="J9:L9"/>
    <mergeCell ref="M9:O9"/>
    <mergeCell ref="D11:F11"/>
    <mergeCell ref="G11:I11"/>
    <mergeCell ref="J11:L11"/>
    <mergeCell ref="M11:O11"/>
    <mergeCell ref="A12:T12"/>
    <mergeCell ref="A13:A18"/>
    <mergeCell ref="B13:B17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25"/>
  <sheetViews>
    <sheetView zoomScale="90" zoomScaleNormal="90" workbookViewId="0">
      <selection activeCell="W25" sqref="W24:W25"/>
    </sheetView>
  </sheetViews>
  <sheetFormatPr defaultRowHeight="15" x14ac:dyDescent="0.25"/>
  <cols>
    <col min="1" max="1" width="4.42578125" customWidth="1"/>
    <col min="2" max="2" width="10.28515625" customWidth="1"/>
    <col min="4" max="4" width="9.85546875" customWidth="1"/>
    <col min="5" max="5" width="9.28515625" customWidth="1"/>
    <col min="6" max="6" width="7.42578125" customWidth="1"/>
    <col min="7" max="7" width="8" customWidth="1"/>
    <col min="8" max="8" width="7.28515625" customWidth="1"/>
    <col min="9" max="9" width="8.140625" customWidth="1"/>
    <col min="10" max="10" width="8.5703125" customWidth="1"/>
    <col min="11" max="11" width="8.85546875" customWidth="1"/>
    <col min="12" max="12" width="7.5703125" customWidth="1"/>
    <col min="13" max="13" width="8.7109375" customWidth="1"/>
    <col min="14" max="14" width="7.7109375" customWidth="1"/>
    <col min="15" max="15" width="7.42578125" customWidth="1"/>
    <col min="16" max="16" width="9.140625" customWidth="1"/>
    <col min="17" max="17" width="8.5703125" customWidth="1"/>
    <col min="18" max="18" width="7.42578125" customWidth="1"/>
    <col min="19" max="19" width="16.5703125" customWidth="1"/>
  </cols>
  <sheetData>
    <row r="1" spans="1:20" ht="6.75" customHeight="1" x14ac:dyDescent="0.25"/>
    <row r="2" spans="1:20" ht="30" customHeight="1" x14ac:dyDescent="0.25">
      <c r="C2" s="93" t="s">
        <v>118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49"/>
      <c r="Q2" s="49"/>
      <c r="R2" s="49"/>
    </row>
    <row r="3" spans="1:20" ht="3.75" customHeight="1" x14ac:dyDescent="0.25"/>
    <row r="4" spans="1:20" ht="17.25" customHeight="1" x14ac:dyDescent="0.25">
      <c r="A4" s="64" t="s">
        <v>119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</row>
    <row r="5" spans="1:20" ht="3.75" customHeight="1" x14ac:dyDescent="0.25"/>
    <row r="6" spans="1:20" x14ac:dyDescent="0.25">
      <c r="C6" t="s">
        <v>122</v>
      </c>
    </row>
    <row r="8" spans="1:20" x14ac:dyDescent="0.25">
      <c r="A8" s="67" t="s">
        <v>2</v>
      </c>
      <c r="B8" s="70" t="s">
        <v>3</v>
      </c>
      <c r="C8" s="73" t="s">
        <v>4</v>
      </c>
      <c r="D8" s="94" t="s">
        <v>6</v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6"/>
      <c r="S8" s="76" t="s">
        <v>9</v>
      </c>
      <c r="T8" s="73" t="s">
        <v>10</v>
      </c>
    </row>
    <row r="9" spans="1:20" x14ac:dyDescent="0.25">
      <c r="A9" s="68"/>
      <c r="B9" s="71"/>
      <c r="C9" s="74"/>
      <c r="D9" s="60" t="s">
        <v>5</v>
      </c>
      <c r="E9" s="61"/>
      <c r="F9" s="62"/>
      <c r="G9" s="60" t="s">
        <v>102</v>
      </c>
      <c r="H9" s="61"/>
      <c r="I9" s="62"/>
      <c r="J9" s="60" t="s">
        <v>111</v>
      </c>
      <c r="K9" s="61"/>
      <c r="L9" s="62"/>
      <c r="M9" s="60" t="s">
        <v>120</v>
      </c>
      <c r="N9" s="61"/>
      <c r="O9" s="62"/>
      <c r="P9" s="60" t="s">
        <v>121</v>
      </c>
      <c r="Q9" s="61"/>
      <c r="R9" s="62"/>
      <c r="S9" s="77"/>
      <c r="T9" s="74"/>
    </row>
    <row r="10" spans="1:20" ht="121.5" customHeight="1" x14ac:dyDescent="0.25">
      <c r="A10" s="69"/>
      <c r="B10" s="72"/>
      <c r="C10" s="75"/>
      <c r="D10" s="2" t="s">
        <v>11</v>
      </c>
      <c r="E10" s="2" t="s">
        <v>12</v>
      </c>
      <c r="F10" s="3" t="s">
        <v>13</v>
      </c>
      <c r="G10" s="2" t="s">
        <v>11</v>
      </c>
      <c r="H10" s="2" t="s">
        <v>12</v>
      </c>
      <c r="I10" s="3" t="s">
        <v>13</v>
      </c>
      <c r="J10" s="2" t="s">
        <v>11</v>
      </c>
      <c r="K10" s="2" t="s">
        <v>12</v>
      </c>
      <c r="L10" s="3" t="s">
        <v>13</v>
      </c>
      <c r="M10" s="2" t="s">
        <v>11</v>
      </c>
      <c r="N10" s="2" t="s">
        <v>12</v>
      </c>
      <c r="O10" s="3" t="s">
        <v>13</v>
      </c>
      <c r="P10" s="2" t="s">
        <v>11</v>
      </c>
      <c r="Q10" s="2" t="s">
        <v>12</v>
      </c>
      <c r="R10" s="3" t="s">
        <v>13</v>
      </c>
      <c r="S10" s="78"/>
      <c r="T10" s="75"/>
    </row>
    <row r="11" spans="1:20" x14ac:dyDescent="0.25">
      <c r="A11" s="1">
        <v>1</v>
      </c>
      <c r="B11" s="1">
        <v>2</v>
      </c>
      <c r="C11" s="1">
        <v>3</v>
      </c>
      <c r="D11" s="60">
        <v>4</v>
      </c>
      <c r="E11" s="61"/>
      <c r="F11" s="62"/>
      <c r="G11" s="60">
        <v>5</v>
      </c>
      <c r="H11" s="61"/>
      <c r="I11" s="62"/>
      <c r="J11" s="60">
        <v>6</v>
      </c>
      <c r="K11" s="61"/>
      <c r="L11" s="62"/>
      <c r="M11" s="60">
        <v>7</v>
      </c>
      <c r="N11" s="61"/>
      <c r="O11" s="62"/>
      <c r="P11" s="47"/>
      <c r="Q11" s="47"/>
      <c r="R11" s="47"/>
      <c r="S11" s="1">
        <v>8</v>
      </c>
      <c r="T11" s="1">
        <v>9</v>
      </c>
    </row>
    <row r="12" spans="1:20" ht="33" customHeight="1" x14ac:dyDescent="0.25">
      <c r="A12" s="81" t="s">
        <v>29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</row>
    <row r="13" spans="1:20" ht="81" customHeight="1" x14ac:dyDescent="0.25">
      <c r="A13" s="82" t="s">
        <v>18</v>
      </c>
      <c r="B13" s="85" t="s">
        <v>17</v>
      </c>
      <c r="C13" s="4" t="s">
        <v>15</v>
      </c>
      <c r="D13" s="7">
        <f>G13+J13+M13+P13</f>
        <v>24228.702999999998</v>
      </c>
      <c r="E13" s="7">
        <f>H13+K13+N13+Q13</f>
        <v>0</v>
      </c>
      <c r="F13" s="6">
        <f>E13*100/D13</f>
        <v>0</v>
      </c>
      <c r="G13" s="6">
        <f>G16+G17</f>
        <v>24228.702999999998</v>
      </c>
      <c r="H13" s="9">
        <v>0</v>
      </c>
      <c r="I13" s="6">
        <v>100</v>
      </c>
      <c r="J13" s="7">
        <v>0</v>
      </c>
      <c r="K13" s="6">
        <v>0</v>
      </c>
      <c r="L13" s="16" t="e">
        <f>K13*100/J13</f>
        <v>#DIV/0!</v>
      </c>
      <c r="M13" s="7">
        <v>0</v>
      </c>
      <c r="N13" s="6">
        <v>0</v>
      </c>
      <c r="O13" s="16" t="e">
        <f>N13*100/M13</f>
        <v>#DIV/0!</v>
      </c>
      <c r="P13" s="7">
        <v>0</v>
      </c>
      <c r="Q13" s="6">
        <f>Q16+Q17</f>
        <v>0</v>
      </c>
      <c r="R13" s="16" t="e">
        <f>Q13*100/P13</f>
        <v>#DIV/0!</v>
      </c>
      <c r="S13" s="86" t="s">
        <v>31</v>
      </c>
      <c r="T13" s="6"/>
    </row>
    <row r="14" spans="1:20" ht="23.25" x14ac:dyDescent="0.25">
      <c r="A14" s="83"/>
      <c r="B14" s="85"/>
      <c r="C14" s="5" t="s">
        <v>16</v>
      </c>
      <c r="D14" s="7">
        <f>G14+J14+M14</f>
        <v>0</v>
      </c>
      <c r="E14" s="6">
        <f>H14+K14+N14</f>
        <v>0</v>
      </c>
      <c r="F14" s="6"/>
      <c r="G14" s="6"/>
      <c r="H14" s="6"/>
      <c r="I14" s="6"/>
      <c r="J14" s="6"/>
      <c r="K14" s="6"/>
      <c r="L14" s="16"/>
      <c r="M14" s="7"/>
      <c r="N14" s="6"/>
      <c r="O14" s="6"/>
      <c r="P14" s="7"/>
      <c r="Q14" s="6"/>
      <c r="R14" s="6"/>
      <c r="S14" s="87"/>
      <c r="T14" s="6"/>
    </row>
    <row r="15" spans="1:20" ht="23.25" x14ac:dyDescent="0.25">
      <c r="A15" s="83"/>
      <c r="B15" s="85"/>
      <c r="C15" s="5" t="s">
        <v>20</v>
      </c>
      <c r="D15" s="6"/>
      <c r="E15" s="6"/>
      <c r="F15" s="6"/>
      <c r="G15" s="6"/>
      <c r="H15" s="6"/>
      <c r="I15" s="6"/>
      <c r="J15" s="6">
        <v>0</v>
      </c>
      <c r="K15" s="6">
        <v>0</v>
      </c>
      <c r="L15" s="16" t="e">
        <f t="shared" ref="L15:L16" si="0">K15*100/J15</f>
        <v>#DIV/0!</v>
      </c>
      <c r="M15" s="7"/>
      <c r="N15" s="6"/>
      <c r="O15" s="6"/>
      <c r="P15" s="7"/>
      <c r="Q15" s="6"/>
      <c r="R15" s="6"/>
      <c r="S15" s="87"/>
      <c r="T15" s="6"/>
    </row>
    <row r="16" spans="1:20" ht="23.25" x14ac:dyDescent="0.25">
      <c r="A16" s="83"/>
      <c r="B16" s="85"/>
      <c r="C16" s="5" t="s">
        <v>21</v>
      </c>
      <c r="D16" s="7">
        <f>G16+J17+M16+P16</f>
        <v>16849.099999999999</v>
      </c>
      <c r="E16" s="6">
        <f>H16+K16+N16+Q16</f>
        <v>0</v>
      </c>
      <c r="F16" s="6"/>
      <c r="G16" s="6">
        <v>16849.099999999999</v>
      </c>
      <c r="H16" s="6">
        <v>0</v>
      </c>
      <c r="I16" s="6">
        <v>0</v>
      </c>
      <c r="J16" s="10">
        <v>0</v>
      </c>
      <c r="K16" s="6">
        <v>0</v>
      </c>
      <c r="L16" s="16" t="e">
        <f t="shared" si="0"/>
        <v>#DIV/0!</v>
      </c>
      <c r="M16" s="10">
        <v>0</v>
      </c>
      <c r="N16" s="6">
        <v>0</v>
      </c>
      <c r="O16" s="16" t="e">
        <f>N16*100/M16</f>
        <v>#DIV/0!</v>
      </c>
      <c r="P16" s="10">
        <v>0</v>
      </c>
      <c r="Q16" s="6">
        <v>0</v>
      </c>
      <c r="R16" s="16" t="e">
        <f>Q16*100/P16</f>
        <v>#DIV/0!</v>
      </c>
      <c r="S16" s="87"/>
      <c r="T16" s="6"/>
    </row>
    <row r="17" spans="1:20" ht="23.25" x14ac:dyDescent="0.25">
      <c r="A17" s="83"/>
      <c r="B17" s="85"/>
      <c r="C17" s="5" t="s">
        <v>22</v>
      </c>
      <c r="D17" s="7">
        <f>G17+J17+M17+P17</f>
        <v>7379.6030000000001</v>
      </c>
      <c r="E17" s="6">
        <f>H17+K17+N17+Q17</f>
        <v>0</v>
      </c>
      <c r="F17" s="6"/>
      <c r="G17" s="6">
        <v>7379.6030000000001</v>
      </c>
      <c r="H17" s="6">
        <v>0</v>
      </c>
      <c r="I17" s="6">
        <v>0</v>
      </c>
      <c r="J17" s="7">
        <f>J13-J15-J16</f>
        <v>0</v>
      </c>
      <c r="K17" s="6">
        <f>K13-K15-K16</f>
        <v>0</v>
      </c>
      <c r="L17" s="16" t="e">
        <f>K17*100/J17</f>
        <v>#DIV/0!</v>
      </c>
      <c r="M17" s="7">
        <v>0</v>
      </c>
      <c r="N17" s="6">
        <v>0</v>
      </c>
      <c r="O17" s="16" t="e">
        <f>N17*100/M17</f>
        <v>#DIV/0!</v>
      </c>
      <c r="P17" s="7">
        <v>0</v>
      </c>
      <c r="Q17" s="6">
        <v>0</v>
      </c>
      <c r="R17" s="16" t="e">
        <f>Q17*100/P17</f>
        <v>#DIV/0!</v>
      </c>
      <c r="S17" s="87"/>
      <c r="T17" s="6"/>
    </row>
    <row r="18" spans="1:20" ht="74.25" customHeight="1" x14ac:dyDescent="0.25">
      <c r="A18" s="84"/>
      <c r="B18" s="4" t="s">
        <v>19</v>
      </c>
      <c r="C18" s="8" t="s">
        <v>26</v>
      </c>
      <c r="D18" s="8" t="s">
        <v>26</v>
      </c>
      <c r="E18" s="8" t="s">
        <v>26</v>
      </c>
      <c r="F18" s="8" t="s">
        <v>26</v>
      </c>
      <c r="G18" s="8" t="s">
        <v>26</v>
      </c>
      <c r="H18" s="8" t="s">
        <v>26</v>
      </c>
      <c r="I18" s="8" t="s">
        <v>26</v>
      </c>
      <c r="J18" s="8" t="s">
        <v>26</v>
      </c>
      <c r="K18" s="8" t="s">
        <v>26</v>
      </c>
      <c r="L18" s="8" t="s">
        <v>26</v>
      </c>
      <c r="M18" s="8" t="s">
        <v>26</v>
      </c>
      <c r="N18" s="8" t="s">
        <v>26</v>
      </c>
      <c r="O18" s="8" t="s">
        <v>26</v>
      </c>
      <c r="P18" s="8"/>
      <c r="Q18" s="8"/>
      <c r="R18" s="8"/>
      <c r="S18" s="88"/>
      <c r="T18" s="6"/>
    </row>
    <row r="19" spans="1:20" ht="153.75" customHeight="1" x14ac:dyDescent="0.25">
      <c r="A19" s="91" t="s">
        <v>30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</row>
    <row r="20" spans="1:20" ht="88.5" customHeight="1" x14ac:dyDescent="0.25">
      <c r="A20" s="82" t="s">
        <v>18</v>
      </c>
      <c r="B20" s="85" t="s">
        <v>17</v>
      </c>
      <c r="C20" s="4" t="s">
        <v>15</v>
      </c>
      <c r="D20" s="7">
        <f>G20+J20+M20+P20</f>
        <v>24228.702999999998</v>
      </c>
      <c r="E20" s="7">
        <f>H20+K20+N20+Q20</f>
        <v>0</v>
      </c>
      <c r="F20" s="6">
        <f>E20*100/D20</f>
        <v>0</v>
      </c>
      <c r="G20" s="6">
        <f>G23+G24</f>
        <v>24228.702999999998</v>
      </c>
      <c r="H20" s="9">
        <v>0</v>
      </c>
      <c r="I20" s="6">
        <v>100</v>
      </c>
      <c r="J20" s="7">
        <v>0</v>
      </c>
      <c r="K20" s="6">
        <v>0</v>
      </c>
      <c r="L20" s="16" t="e">
        <f>K20*100/J20</f>
        <v>#DIV/0!</v>
      </c>
      <c r="M20" s="7">
        <v>0</v>
      </c>
      <c r="N20" s="6">
        <v>0</v>
      </c>
      <c r="O20" s="16" t="e">
        <f>N20*100/M20</f>
        <v>#DIV/0!</v>
      </c>
      <c r="P20" s="7">
        <v>0</v>
      </c>
      <c r="Q20" s="6">
        <f>Q23+Q24</f>
        <v>0</v>
      </c>
      <c r="R20" s="16" t="e">
        <f>Q20*100/P20</f>
        <v>#DIV/0!</v>
      </c>
      <c r="S20" s="86" t="s">
        <v>31</v>
      </c>
      <c r="T20" s="6"/>
    </row>
    <row r="21" spans="1:20" ht="23.25" x14ac:dyDescent="0.25">
      <c r="A21" s="83"/>
      <c r="B21" s="85"/>
      <c r="C21" s="5" t="s">
        <v>16</v>
      </c>
      <c r="D21" s="7">
        <f>G21+J21+M21</f>
        <v>0</v>
      </c>
      <c r="E21" s="6">
        <f>H21+K21+N21</f>
        <v>0</v>
      </c>
      <c r="F21" s="6"/>
      <c r="G21" s="6"/>
      <c r="H21" s="6"/>
      <c r="I21" s="6"/>
      <c r="J21" s="6"/>
      <c r="K21" s="6"/>
      <c r="L21" s="16"/>
      <c r="M21" s="7"/>
      <c r="N21" s="6"/>
      <c r="O21" s="6"/>
      <c r="P21" s="7"/>
      <c r="Q21" s="6"/>
      <c r="R21" s="6"/>
      <c r="S21" s="87"/>
      <c r="T21" s="6"/>
    </row>
    <row r="22" spans="1:20" ht="23.25" x14ac:dyDescent="0.25">
      <c r="A22" s="83"/>
      <c r="B22" s="85"/>
      <c r="C22" s="5" t="s">
        <v>20</v>
      </c>
      <c r="D22" s="6"/>
      <c r="E22" s="6"/>
      <c r="F22" s="6"/>
      <c r="G22" s="6"/>
      <c r="H22" s="6"/>
      <c r="I22" s="6"/>
      <c r="J22" s="6">
        <v>0</v>
      </c>
      <c r="K22" s="6">
        <v>0</v>
      </c>
      <c r="L22" s="16" t="e">
        <f t="shared" ref="L22:L23" si="1">K22*100/J22</f>
        <v>#DIV/0!</v>
      </c>
      <c r="M22" s="7"/>
      <c r="N22" s="6"/>
      <c r="O22" s="6"/>
      <c r="P22" s="7"/>
      <c r="Q22" s="6"/>
      <c r="R22" s="6"/>
      <c r="S22" s="87"/>
      <c r="T22" s="6"/>
    </row>
    <row r="23" spans="1:20" ht="23.25" x14ac:dyDescent="0.25">
      <c r="A23" s="83"/>
      <c r="B23" s="85"/>
      <c r="C23" s="5" t="s">
        <v>21</v>
      </c>
      <c r="D23" s="7">
        <f>G23+J24+M23+P23</f>
        <v>16849.099999999999</v>
      </c>
      <c r="E23" s="6">
        <f>H23+K23+N23+Q23</f>
        <v>0</v>
      </c>
      <c r="F23" s="6"/>
      <c r="G23" s="6">
        <v>16849.099999999999</v>
      </c>
      <c r="H23" s="6">
        <v>0</v>
      </c>
      <c r="I23" s="6">
        <v>0</v>
      </c>
      <c r="J23" s="10">
        <v>0</v>
      </c>
      <c r="K23" s="6">
        <v>0</v>
      </c>
      <c r="L23" s="16" t="e">
        <f t="shared" si="1"/>
        <v>#DIV/0!</v>
      </c>
      <c r="M23" s="10">
        <v>0</v>
      </c>
      <c r="N23" s="6">
        <v>0</v>
      </c>
      <c r="O23" s="16" t="e">
        <f>N23*100/M23</f>
        <v>#DIV/0!</v>
      </c>
      <c r="P23" s="10">
        <v>0</v>
      </c>
      <c r="Q23" s="6">
        <v>0</v>
      </c>
      <c r="R23" s="16" t="e">
        <f>Q23*100/P23</f>
        <v>#DIV/0!</v>
      </c>
      <c r="S23" s="87"/>
      <c r="T23" s="6"/>
    </row>
    <row r="24" spans="1:20" ht="23.25" x14ac:dyDescent="0.25">
      <c r="A24" s="83"/>
      <c r="B24" s="85"/>
      <c r="C24" s="5" t="s">
        <v>22</v>
      </c>
      <c r="D24" s="7">
        <f>G24+J24+M24+P24</f>
        <v>7379.6030000000001</v>
      </c>
      <c r="E24" s="6">
        <f>H24+K24+N24+Q24</f>
        <v>0</v>
      </c>
      <c r="F24" s="6"/>
      <c r="G24" s="6">
        <v>7379.6030000000001</v>
      </c>
      <c r="H24" s="6">
        <v>0</v>
      </c>
      <c r="I24" s="6">
        <v>0</v>
      </c>
      <c r="J24" s="7">
        <f>J20-J22-J23</f>
        <v>0</v>
      </c>
      <c r="K24" s="6">
        <f>K20-K22-K23</f>
        <v>0</v>
      </c>
      <c r="L24" s="16" t="e">
        <f>K24*100/J24</f>
        <v>#DIV/0!</v>
      </c>
      <c r="M24" s="7">
        <v>0</v>
      </c>
      <c r="N24" s="6">
        <v>0</v>
      </c>
      <c r="O24" s="16" t="e">
        <f>N24*100/M24</f>
        <v>#DIV/0!</v>
      </c>
      <c r="P24" s="7">
        <v>0</v>
      </c>
      <c r="Q24" s="6">
        <v>0</v>
      </c>
      <c r="R24" s="16" t="e">
        <f>Q24*100/P24</f>
        <v>#DIV/0!</v>
      </c>
      <c r="S24" s="87"/>
      <c r="T24" s="6"/>
    </row>
    <row r="25" spans="1:20" ht="79.5" x14ac:dyDescent="0.25">
      <c r="A25" s="84"/>
      <c r="B25" s="4" t="s">
        <v>19</v>
      </c>
      <c r="C25" s="8" t="s">
        <v>26</v>
      </c>
      <c r="D25" s="8" t="s">
        <v>26</v>
      </c>
      <c r="E25" s="8" t="s">
        <v>26</v>
      </c>
      <c r="F25" s="8" t="s">
        <v>26</v>
      </c>
      <c r="G25" s="8" t="s">
        <v>26</v>
      </c>
      <c r="H25" s="8" t="s">
        <v>26</v>
      </c>
      <c r="I25" s="8" t="s">
        <v>26</v>
      </c>
      <c r="J25" s="8" t="s">
        <v>26</v>
      </c>
      <c r="K25" s="8" t="s">
        <v>26</v>
      </c>
      <c r="L25" s="8" t="s">
        <v>26</v>
      </c>
      <c r="M25" s="8" t="s">
        <v>26</v>
      </c>
      <c r="N25" s="8" t="s">
        <v>26</v>
      </c>
      <c r="O25" s="8" t="s">
        <v>26</v>
      </c>
      <c r="P25" s="8"/>
      <c r="Q25" s="8"/>
      <c r="R25" s="8"/>
      <c r="S25" s="88"/>
      <c r="T25" s="6"/>
    </row>
  </sheetData>
  <mergeCells count="25">
    <mergeCell ref="A19:T19"/>
    <mergeCell ref="A20:A25"/>
    <mergeCell ref="B20:B24"/>
    <mergeCell ref="S20:S25"/>
    <mergeCell ref="D11:F11"/>
    <mergeCell ref="G11:I11"/>
    <mergeCell ref="J11:L11"/>
    <mergeCell ref="M11:O11"/>
    <mergeCell ref="A12:T12"/>
    <mergeCell ref="A13:A18"/>
    <mergeCell ref="B13:B17"/>
    <mergeCell ref="S13:S18"/>
    <mergeCell ref="T8:T10"/>
    <mergeCell ref="D9:F9"/>
    <mergeCell ref="G9:I9"/>
    <mergeCell ref="J9:L9"/>
    <mergeCell ref="M9:O9"/>
    <mergeCell ref="P9:R9"/>
    <mergeCell ref="C2:O2"/>
    <mergeCell ref="A4:S4"/>
    <mergeCell ref="A8:A10"/>
    <mergeCell ref="B8:B10"/>
    <mergeCell ref="C8:C10"/>
    <mergeCell ref="D8:R8"/>
    <mergeCell ref="S8:S10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39"/>
  <sheetViews>
    <sheetView zoomScale="90" zoomScaleNormal="90" workbookViewId="0">
      <selection activeCell="C2" sqref="C2:O2"/>
    </sheetView>
  </sheetViews>
  <sheetFormatPr defaultRowHeight="15" x14ac:dyDescent="0.25"/>
  <cols>
    <col min="1" max="1" width="4.42578125" customWidth="1"/>
    <col min="2" max="2" width="10.28515625" customWidth="1"/>
    <col min="3" max="3" width="12.7109375" customWidth="1"/>
    <col min="4" max="4" width="9.85546875" customWidth="1"/>
    <col min="5" max="5" width="7.28515625" customWidth="1"/>
    <col min="6" max="6" width="7.42578125" customWidth="1"/>
    <col min="7" max="7" width="8" customWidth="1"/>
    <col min="8" max="8" width="7.28515625" customWidth="1"/>
    <col min="9" max="9" width="8.140625" customWidth="1"/>
    <col min="10" max="10" width="8.5703125" customWidth="1"/>
    <col min="11" max="11" width="8.85546875" customWidth="1"/>
    <col min="12" max="12" width="7.5703125" customWidth="1"/>
    <col min="13" max="13" width="8.7109375" customWidth="1"/>
    <col min="14" max="14" width="7.7109375" customWidth="1"/>
    <col min="15" max="15" width="7.42578125" customWidth="1"/>
    <col min="16" max="16" width="16.5703125" customWidth="1"/>
  </cols>
  <sheetData>
    <row r="1" spans="1:17" ht="6.75" customHeight="1" x14ac:dyDescent="0.25"/>
    <row r="2" spans="1:17" ht="30" customHeight="1" x14ac:dyDescent="0.25">
      <c r="C2" s="93" t="s">
        <v>118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7" ht="3.75" customHeight="1" x14ac:dyDescent="0.25"/>
    <row r="4" spans="1:17" ht="17.25" customHeight="1" x14ac:dyDescent="0.25">
      <c r="A4" s="64" t="s">
        <v>124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7" ht="3.75" customHeight="1" x14ac:dyDescent="0.25"/>
    <row r="6" spans="1:17" x14ac:dyDescent="0.25">
      <c r="C6" s="66" t="s">
        <v>32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8" spans="1:17" x14ac:dyDescent="0.25">
      <c r="A8" s="67" t="s">
        <v>2</v>
      </c>
      <c r="B8" s="70" t="s">
        <v>3</v>
      </c>
      <c r="C8" s="73" t="s">
        <v>4</v>
      </c>
      <c r="D8" s="60" t="s">
        <v>6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2"/>
      <c r="P8" s="76" t="s">
        <v>9</v>
      </c>
      <c r="Q8" s="73" t="s">
        <v>10</v>
      </c>
    </row>
    <row r="9" spans="1:17" x14ac:dyDescent="0.25">
      <c r="A9" s="68"/>
      <c r="B9" s="71"/>
      <c r="C9" s="74"/>
      <c r="D9" s="60" t="s">
        <v>5</v>
      </c>
      <c r="E9" s="61"/>
      <c r="F9" s="62"/>
      <c r="G9" s="60" t="s">
        <v>101</v>
      </c>
      <c r="H9" s="61"/>
      <c r="I9" s="62"/>
      <c r="J9" s="60" t="s">
        <v>102</v>
      </c>
      <c r="K9" s="61"/>
      <c r="L9" s="62"/>
      <c r="M9" s="60" t="s">
        <v>111</v>
      </c>
      <c r="N9" s="61"/>
      <c r="O9" s="62"/>
      <c r="P9" s="77"/>
      <c r="Q9" s="74"/>
    </row>
    <row r="10" spans="1:17" ht="121.5" customHeight="1" x14ac:dyDescent="0.25">
      <c r="A10" s="69"/>
      <c r="B10" s="72"/>
      <c r="C10" s="75"/>
      <c r="D10" s="2" t="s">
        <v>11</v>
      </c>
      <c r="E10" s="2" t="s">
        <v>12</v>
      </c>
      <c r="F10" s="3" t="s">
        <v>13</v>
      </c>
      <c r="G10" s="2" t="s">
        <v>11</v>
      </c>
      <c r="H10" s="2" t="s">
        <v>12</v>
      </c>
      <c r="I10" s="3" t="s">
        <v>13</v>
      </c>
      <c r="J10" s="2" t="s">
        <v>11</v>
      </c>
      <c r="K10" s="2" t="s">
        <v>12</v>
      </c>
      <c r="L10" s="3" t="s">
        <v>13</v>
      </c>
      <c r="M10" s="2" t="s">
        <v>11</v>
      </c>
      <c r="N10" s="2" t="s">
        <v>12</v>
      </c>
      <c r="O10" s="3" t="s">
        <v>13</v>
      </c>
      <c r="P10" s="78"/>
      <c r="Q10" s="75"/>
    </row>
    <row r="11" spans="1:17" x14ac:dyDescent="0.25">
      <c r="A11" s="1">
        <v>1</v>
      </c>
      <c r="B11" s="1">
        <v>2</v>
      </c>
      <c r="C11" s="1">
        <v>3</v>
      </c>
      <c r="D11" s="60">
        <v>4</v>
      </c>
      <c r="E11" s="61"/>
      <c r="F11" s="62"/>
      <c r="G11" s="60">
        <v>5</v>
      </c>
      <c r="H11" s="61"/>
      <c r="I11" s="62"/>
      <c r="J11" s="60">
        <v>6</v>
      </c>
      <c r="K11" s="61"/>
      <c r="L11" s="62"/>
      <c r="M11" s="60">
        <v>7</v>
      </c>
      <c r="N11" s="61"/>
      <c r="O11" s="62"/>
      <c r="P11" s="1">
        <v>8</v>
      </c>
      <c r="Q11" s="1">
        <v>9</v>
      </c>
    </row>
    <row r="12" spans="1:17" ht="33.75" customHeight="1" x14ac:dyDescent="0.25">
      <c r="A12" s="81" t="s">
        <v>33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</row>
    <row r="13" spans="1:17" ht="81" customHeight="1" x14ac:dyDescent="0.25">
      <c r="A13" s="82" t="s">
        <v>18</v>
      </c>
      <c r="B13" s="85" t="s">
        <v>17</v>
      </c>
      <c r="C13" s="4" t="s">
        <v>15</v>
      </c>
      <c r="D13" s="7">
        <f>G13+J13+M13</f>
        <v>0</v>
      </c>
      <c r="E13" s="7">
        <f>H13+K13+N13</f>
        <v>0</v>
      </c>
      <c r="F13" s="6"/>
      <c r="G13" s="6">
        <v>0</v>
      </c>
      <c r="H13" s="12">
        <v>0</v>
      </c>
      <c r="I13" s="6">
        <v>0</v>
      </c>
      <c r="J13" s="7">
        <v>0</v>
      </c>
      <c r="K13" s="6">
        <v>0</v>
      </c>
      <c r="L13" s="6">
        <v>0</v>
      </c>
      <c r="M13" s="7">
        <v>0</v>
      </c>
      <c r="N13" s="6">
        <v>0</v>
      </c>
      <c r="O13" s="6">
        <v>0</v>
      </c>
      <c r="P13" s="86" t="s">
        <v>36</v>
      </c>
      <c r="Q13" s="6"/>
    </row>
    <row r="14" spans="1:17" ht="23.25" x14ac:dyDescent="0.25">
      <c r="A14" s="83"/>
      <c r="B14" s="85"/>
      <c r="C14" s="5" t="s">
        <v>16</v>
      </c>
      <c r="D14" s="7">
        <f>G14+J14+M14</f>
        <v>0</v>
      </c>
      <c r="E14" s="6">
        <f>H14+K14+N14</f>
        <v>0</v>
      </c>
      <c r="F14" s="6"/>
      <c r="G14" s="6"/>
      <c r="H14" s="6"/>
      <c r="I14" s="6"/>
      <c r="J14" s="6"/>
      <c r="K14" s="6"/>
      <c r="L14" s="6"/>
      <c r="M14" s="7"/>
      <c r="N14" s="6"/>
      <c r="O14" s="6"/>
      <c r="P14" s="87"/>
      <c r="Q14" s="6"/>
    </row>
    <row r="15" spans="1:17" ht="23.25" x14ac:dyDescent="0.25">
      <c r="A15" s="83"/>
      <c r="B15" s="85"/>
      <c r="C15" s="5" t="s">
        <v>20</v>
      </c>
      <c r="D15" s="6"/>
      <c r="E15" s="6"/>
      <c r="F15" s="6"/>
      <c r="G15" s="6"/>
      <c r="H15" s="6"/>
      <c r="I15" s="6"/>
      <c r="J15" s="6"/>
      <c r="K15" s="6"/>
      <c r="L15" s="6"/>
      <c r="M15" s="7"/>
      <c r="N15" s="6"/>
      <c r="O15" s="6"/>
      <c r="P15" s="87"/>
      <c r="Q15" s="6"/>
    </row>
    <row r="16" spans="1:17" ht="23.25" x14ac:dyDescent="0.25">
      <c r="A16" s="83"/>
      <c r="B16" s="85"/>
      <c r="C16" s="5" t="s">
        <v>21</v>
      </c>
      <c r="D16" s="6">
        <v>0</v>
      </c>
      <c r="E16" s="6">
        <f>H16+K16+N16</f>
        <v>0</v>
      </c>
      <c r="F16" s="6"/>
      <c r="G16" s="6">
        <v>0</v>
      </c>
      <c r="H16" s="6">
        <v>0</v>
      </c>
      <c r="I16" s="6">
        <v>0</v>
      </c>
      <c r="J16" s="10">
        <v>0</v>
      </c>
      <c r="K16" s="6"/>
      <c r="L16" s="6"/>
      <c r="N16" s="6"/>
      <c r="O16" s="6"/>
      <c r="P16" s="87"/>
      <c r="Q16" s="6"/>
    </row>
    <row r="17" spans="1:17" ht="23.25" x14ac:dyDescent="0.25">
      <c r="A17" s="83"/>
      <c r="B17" s="85"/>
      <c r="C17" s="5" t="s">
        <v>22</v>
      </c>
      <c r="D17" s="7">
        <f>G17+J17+M17</f>
        <v>0</v>
      </c>
      <c r="E17" s="6">
        <f>H17+K17+N17</f>
        <v>0</v>
      </c>
      <c r="F17" s="6"/>
      <c r="G17" s="6">
        <v>0</v>
      </c>
      <c r="H17" s="6">
        <v>0</v>
      </c>
      <c r="I17" s="6">
        <v>0</v>
      </c>
      <c r="J17" s="6">
        <v>0</v>
      </c>
      <c r="K17" s="6"/>
      <c r="L17" s="6"/>
      <c r="M17" s="7">
        <v>0</v>
      </c>
      <c r="N17" s="6"/>
      <c r="O17" s="6"/>
      <c r="P17" s="87"/>
      <c r="Q17" s="6"/>
    </row>
    <row r="18" spans="1:17" ht="101.25" customHeight="1" x14ac:dyDescent="0.25">
      <c r="A18" s="84"/>
      <c r="B18" s="4" t="s">
        <v>19</v>
      </c>
      <c r="C18" s="11" t="s">
        <v>35</v>
      </c>
      <c r="D18" s="8">
        <f>G18+J18+M18</f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8"/>
      <c r="Q18" s="6"/>
    </row>
    <row r="19" spans="1:17" ht="33" customHeight="1" x14ac:dyDescent="0.25">
      <c r="A19" s="91" t="s">
        <v>34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</row>
    <row r="20" spans="1:17" ht="88.5" customHeight="1" x14ac:dyDescent="0.25">
      <c r="A20" s="82" t="s">
        <v>18</v>
      </c>
      <c r="B20" s="85" t="s">
        <v>17</v>
      </c>
      <c r="C20" s="4" t="s">
        <v>15</v>
      </c>
      <c r="D20" s="7">
        <f>G20+J20+M20</f>
        <v>0</v>
      </c>
      <c r="E20" s="7">
        <f>H20+K20+N20</f>
        <v>0</v>
      </c>
      <c r="F20" s="6"/>
      <c r="G20" s="6">
        <v>0</v>
      </c>
      <c r="H20" s="12">
        <v>0</v>
      </c>
      <c r="I20" s="6">
        <v>0</v>
      </c>
      <c r="J20" s="7">
        <v>0</v>
      </c>
      <c r="K20" s="6">
        <v>0</v>
      </c>
      <c r="L20" s="6">
        <v>0</v>
      </c>
      <c r="M20" s="7">
        <v>0</v>
      </c>
      <c r="N20" s="6">
        <v>0</v>
      </c>
      <c r="O20" s="6">
        <v>0</v>
      </c>
      <c r="P20" s="86" t="s">
        <v>38</v>
      </c>
      <c r="Q20" s="6"/>
    </row>
    <row r="21" spans="1:17" ht="23.25" x14ac:dyDescent="0.25">
      <c r="A21" s="83"/>
      <c r="B21" s="85"/>
      <c r="C21" s="5" t="s">
        <v>16</v>
      </c>
      <c r="D21" s="7">
        <f>G21+J21+M21</f>
        <v>0</v>
      </c>
      <c r="E21" s="6">
        <f>H21+K21+N21</f>
        <v>0</v>
      </c>
      <c r="F21" s="6"/>
      <c r="G21" s="6"/>
      <c r="H21" s="6"/>
      <c r="I21" s="6"/>
      <c r="J21" s="6"/>
      <c r="K21" s="6"/>
      <c r="L21" s="6"/>
      <c r="M21" s="7"/>
      <c r="N21" s="6"/>
      <c r="O21" s="6"/>
      <c r="P21" s="87"/>
      <c r="Q21" s="6"/>
    </row>
    <row r="22" spans="1:17" ht="23.25" x14ac:dyDescent="0.25">
      <c r="A22" s="83"/>
      <c r="B22" s="85"/>
      <c r="C22" s="5" t="s">
        <v>20</v>
      </c>
      <c r="D22" s="6"/>
      <c r="E22" s="6"/>
      <c r="F22" s="6"/>
      <c r="G22" s="6"/>
      <c r="H22" s="6"/>
      <c r="I22" s="6"/>
      <c r="J22" s="6"/>
      <c r="K22" s="6"/>
      <c r="L22" s="6"/>
      <c r="M22" s="7"/>
      <c r="N22" s="6"/>
      <c r="O22" s="6"/>
      <c r="P22" s="87"/>
      <c r="Q22" s="6"/>
    </row>
    <row r="23" spans="1:17" ht="23.25" x14ac:dyDescent="0.25">
      <c r="A23" s="83"/>
      <c r="B23" s="85"/>
      <c r="C23" s="5" t="s">
        <v>21</v>
      </c>
      <c r="D23" s="6">
        <v>0</v>
      </c>
      <c r="E23" s="6">
        <f>H23+K23+N23</f>
        <v>0</v>
      </c>
      <c r="F23" s="6"/>
      <c r="G23" s="6">
        <v>0</v>
      </c>
      <c r="H23" s="6">
        <v>0</v>
      </c>
      <c r="I23" s="6">
        <v>0</v>
      </c>
      <c r="J23" s="10">
        <v>0</v>
      </c>
      <c r="K23" s="6"/>
      <c r="L23" s="6"/>
      <c r="N23" s="6"/>
      <c r="O23" s="6"/>
      <c r="P23" s="87"/>
      <c r="Q23" s="6"/>
    </row>
    <row r="24" spans="1:17" ht="23.25" x14ac:dyDescent="0.25">
      <c r="A24" s="83"/>
      <c r="B24" s="85"/>
      <c r="C24" s="5" t="s">
        <v>22</v>
      </c>
      <c r="D24" s="7">
        <f>G24+J24+M24</f>
        <v>0</v>
      </c>
      <c r="E24" s="6">
        <f>H24+K24+N24</f>
        <v>0</v>
      </c>
      <c r="F24" s="6"/>
      <c r="G24" s="6">
        <v>0</v>
      </c>
      <c r="H24" s="6">
        <v>0</v>
      </c>
      <c r="I24" s="6">
        <v>0</v>
      </c>
      <c r="J24" s="6">
        <v>0</v>
      </c>
      <c r="K24" s="6"/>
      <c r="L24" s="6"/>
      <c r="M24" s="7">
        <v>0</v>
      </c>
      <c r="N24" s="6"/>
      <c r="O24" s="6"/>
      <c r="P24" s="87"/>
      <c r="Q24" s="6"/>
    </row>
    <row r="25" spans="1:17" ht="79.5" x14ac:dyDescent="0.25">
      <c r="A25" s="84"/>
      <c r="B25" s="4" t="s">
        <v>19</v>
      </c>
      <c r="C25" s="13" t="s">
        <v>37</v>
      </c>
      <c r="D25" s="8">
        <f>G25+J25+M25</f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8"/>
      <c r="Q25" s="6"/>
    </row>
    <row r="26" spans="1:17" x14ac:dyDescent="0.25">
      <c r="A26" s="91" t="s">
        <v>39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</row>
    <row r="27" spans="1:17" ht="57" x14ac:dyDescent="0.25">
      <c r="A27" s="82" t="s">
        <v>18</v>
      </c>
      <c r="B27" s="85" t="s">
        <v>17</v>
      </c>
      <c r="C27" s="4" t="s">
        <v>15</v>
      </c>
      <c r="D27" s="7">
        <f>G27+J27+M27</f>
        <v>0</v>
      </c>
      <c r="E27" s="7">
        <f>H27+K27+N27</f>
        <v>0</v>
      </c>
      <c r="F27" s="6"/>
      <c r="G27" s="6">
        <v>0</v>
      </c>
      <c r="H27" s="12">
        <v>0</v>
      </c>
      <c r="I27" s="6">
        <v>0</v>
      </c>
      <c r="J27" s="7">
        <v>0</v>
      </c>
      <c r="K27" s="6">
        <v>0</v>
      </c>
      <c r="L27" s="6">
        <v>0</v>
      </c>
      <c r="M27" s="7">
        <v>0</v>
      </c>
      <c r="N27" s="6">
        <v>0</v>
      </c>
      <c r="O27" s="6">
        <v>0</v>
      </c>
      <c r="P27" s="86" t="s">
        <v>38</v>
      </c>
      <c r="Q27" s="6"/>
    </row>
    <row r="28" spans="1:17" ht="23.25" x14ac:dyDescent="0.25">
      <c r="A28" s="83"/>
      <c r="B28" s="85"/>
      <c r="C28" s="5" t="s">
        <v>16</v>
      </c>
      <c r="D28" s="7">
        <f>G28+J28+M28</f>
        <v>0</v>
      </c>
      <c r="E28" s="6">
        <f>H28+K28+N28</f>
        <v>0</v>
      </c>
      <c r="F28" s="6"/>
      <c r="G28" s="6"/>
      <c r="H28" s="6"/>
      <c r="I28" s="6"/>
      <c r="J28" s="6"/>
      <c r="K28" s="6"/>
      <c r="L28" s="6"/>
      <c r="M28" s="7"/>
      <c r="N28" s="6"/>
      <c r="O28" s="6"/>
      <c r="P28" s="87"/>
      <c r="Q28" s="6"/>
    </row>
    <row r="29" spans="1:17" ht="23.25" x14ac:dyDescent="0.25">
      <c r="A29" s="83"/>
      <c r="B29" s="85"/>
      <c r="C29" s="5" t="s">
        <v>20</v>
      </c>
      <c r="D29" s="6"/>
      <c r="E29" s="6"/>
      <c r="F29" s="6"/>
      <c r="G29" s="6"/>
      <c r="H29" s="6"/>
      <c r="I29" s="6"/>
      <c r="J29" s="6"/>
      <c r="K29" s="6"/>
      <c r="L29" s="6"/>
      <c r="M29" s="7"/>
      <c r="N29" s="6"/>
      <c r="O29" s="6"/>
      <c r="P29" s="87"/>
      <c r="Q29" s="6"/>
    </row>
    <row r="30" spans="1:17" ht="23.25" x14ac:dyDescent="0.25">
      <c r="A30" s="83"/>
      <c r="B30" s="85"/>
      <c r="C30" s="5" t="s">
        <v>21</v>
      </c>
      <c r="D30" s="6">
        <v>0</v>
      </c>
      <c r="E30" s="6">
        <f>H30+K30+N30</f>
        <v>0</v>
      </c>
      <c r="F30" s="6"/>
      <c r="G30" s="6">
        <v>0</v>
      </c>
      <c r="H30" s="6">
        <v>0</v>
      </c>
      <c r="I30" s="6">
        <v>0</v>
      </c>
      <c r="J30" s="10">
        <v>0</v>
      </c>
      <c r="K30" s="6"/>
      <c r="L30" s="6"/>
      <c r="N30" s="6"/>
      <c r="O30" s="6"/>
      <c r="P30" s="87"/>
      <c r="Q30" s="6"/>
    </row>
    <row r="31" spans="1:17" ht="23.25" x14ac:dyDescent="0.25">
      <c r="A31" s="83"/>
      <c r="B31" s="85"/>
      <c r="C31" s="5" t="s">
        <v>22</v>
      </c>
      <c r="D31" s="7">
        <f>G31+J31+M31</f>
        <v>0</v>
      </c>
      <c r="E31" s="6">
        <f>H31+K31+N31</f>
        <v>0</v>
      </c>
      <c r="F31" s="6"/>
      <c r="G31" s="6">
        <v>0</v>
      </c>
      <c r="H31" s="6">
        <v>0</v>
      </c>
      <c r="I31" s="6">
        <v>0</v>
      </c>
      <c r="J31" s="6">
        <v>0</v>
      </c>
      <c r="K31" s="6"/>
      <c r="L31" s="6"/>
      <c r="M31" s="7">
        <v>0</v>
      </c>
      <c r="N31" s="6"/>
      <c r="O31" s="6"/>
      <c r="P31" s="87"/>
      <c r="Q31" s="6"/>
    </row>
    <row r="32" spans="1:17" ht="79.5" x14ac:dyDescent="0.25">
      <c r="A32" s="84"/>
      <c r="B32" s="4" t="s">
        <v>19</v>
      </c>
      <c r="C32" s="13" t="s">
        <v>37</v>
      </c>
      <c r="D32" s="8">
        <f>G32+J32+M32</f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8"/>
      <c r="Q32" s="6"/>
    </row>
    <row r="33" spans="1:17" x14ac:dyDescent="0.25">
      <c r="A33" s="91" t="s">
        <v>40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</row>
    <row r="34" spans="1:17" ht="57" x14ac:dyDescent="0.25">
      <c r="A34" s="82" t="s">
        <v>18</v>
      </c>
      <c r="B34" s="85" t="s">
        <v>17</v>
      </c>
      <c r="C34" s="4" t="s">
        <v>15</v>
      </c>
      <c r="D34" s="7">
        <f>G34+J34+M34</f>
        <v>0</v>
      </c>
      <c r="E34" s="7">
        <f>H34+K34+N34</f>
        <v>0</v>
      </c>
      <c r="F34" s="6"/>
      <c r="G34" s="6">
        <v>0</v>
      </c>
      <c r="H34" s="12">
        <v>0</v>
      </c>
      <c r="I34" s="6">
        <v>0</v>
      </c>
      <c r="J34" s="7">
        <v>0</v>
      </c>
      <c r="K34" s="6">
        <v>0</v>
      </c>
      <c r="L34" s="6">
        <v>0</v>
      </c>
      <c r="M34" s="7">
        <v>0</v>
      </c>
      <c r="N34" s="6">
        <v>0</v>
      </c>
      <c r="O34" s="6">
        <v>0</v>
      </c>
      <c r="P34" s="86" t="s">
        <v>42</v>
      </c>
      <c r="Q34" s="6"/>
    </row>
    <row r="35" spans="1:17" ht="23.25" x14ac:dyDescent="0.25">
      <c r="A35" s="83"/>
      <c r="B35" s="85"/>
      <c r="C35" s="5" t="s">
        <v>16</v>
      </c>
      <c r="D35" s="7">
        <f>G35+J35+M35</f>
        <v>0</v>
      </c>
      <c r="E35" s="6">
        <f>H35+K35+N35</f>
        <v>0</v>
      </c>
      <c r="F35" s="6"/>
      <c r="G35" s="6"/>
      <c r="H35" s="6"/>
      <c r="I35" s="6"/>
      <c r="J35" s="6"/>
      <c r="K35" s="6"/>
      <c r="L35" s="6"/>
      <c r="M35" s="7"/>
      <c r="N35" s="6"/>
      <c r="O35" s="6"/>
      <c r="P35" s="87"/>
      <c r="Q35" s="6"/>
    </row>
    <row r="36" spans="1:17" ht="23.25" x14ac:dyDescent="0.25">
      <c r="A36" s="83"/>
      <c r="B36" s="85"/>
      <c r="C36" s="5" t="s">
        <v>20</v>
      </c>
      <c r="D36" s="6"/>
      <c r="E36" s="6"/>
      <c r="F36" s="6"/>
      <c r="G36" s="6"/>
      <c r="H36" s="6"/>
      <c r="I36" s="6"/>
      <c r="J36" s="6"/>
      <c r="K36" s="6"/>
      <c r="L36" s="6"/>
      <c r="M36" s="7"/>
      <c r="N36" s="6"/>
      <c r="O36" s="6"/>
      <c r="P36" s="87"/>
      <c r="Q36" s="6"/>
    </row>
    <row r="37" spans="1:17" ht="23.25" x14ac:dyDescent="0.25">
      <c r="A37" s="83"/>
      <c r="B37" s="85"/>
      <c r="C37" s="5" t="s">
        <v>21</v>
      </c>
      <c r="D37" s="6">
        <v>0</v>
      </c>
      <c r="E37" s="6">
        <f>H37+K37+N37</f>
        <v>0</v>
      </c>
      <c r="F37" s="6"/>
      <c r="G37" s="6">
        <v>0</v>
      </c>
      <c r="H37" s="6">
        <v>0</v>
      </c>
      <c r="I37" s="6">
        <v>0</v>
      </c>
      <c r="J37" s="10">
        <v>0</v>
      </c>
      <c r="K37" s="6"/>
      <c r="L37" s="6"/>
      <c r="N37" s="6"/>
      <c r="O37" s="6"/>
      <c r="P37" s="87"/>
      <c r="Q37" s="6"/>
    </row>
    <row r="38" spans="1:17" ht="23.25" x14ac:dyDescent="0.25">
      <c r="A38" s="83"/>
      <c r="B38" s="85"/>
      <c r="C38" s="5" t="s">
        <v>22</v>
      </c>
      <c r="D38" s="7">
        <f>G38+J38+M38</f>
        <v>0</v>
      </c>
      <c r="E38" s="6">
        <f>H38+K38+N38</f>
        <v>0</v>
      </c>
      <c r="F38" s="6"/>
      <c r="G38" s="6">
        <v>0</v>
      </c>
      <c r="H38" s="6">
        <v>0</v>
      </c>
      <c r="I38" s="6">
        <v>0</v>
      </c>
      <c r="J38" s="6">
        <v>0</v>
      </c>
      <c r="K38" s="6"/>
      <c r="L38" s="6"/>
      <c r="M38" s="7">
        <v>0</v>
      </c>
      <c r="N38" s="6"/>
      <c r="O38" s="6"/>
      <c r="P38" s="87"/>
      <c r="Q38" s="6"/>
    </row>
    <row r="39" spans="1:17" ht="147.75" customHeight="1" x14ac:dyDescent="0.25">
      <c r="A39" s="84"/>
      <c r="B39" s="4" t="s">
        <v>19</v>
      </c>
      <c r="C39" s="13" t="s">
        <v>41</v>
      </c>
      <c r="D39" s="8">
        <f>G39+J39+M39</f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8"/>
      <c r="Q39" s="6"/>
    </row>
  </sheetData>
  <mergeCells count="33">
    <mergeCell ref="A34:A39"/>
    <mergeCell ref="B34:B38"/>
    <mergeCell ref="P34:P39"/>
    <mergeCell ref="A12:Q12"/>
    <mergeCell ref="A13:A18"/>
    <mergeCell ref="B13:B17"/>
    <mergeCell ref="P13:P18"/>
    <mergeCell ref="A19:Q19"/>
    <mergeCell ref="A20:A25"/>
    <mergeCell ref="B20:B24"/>
    <mergeCell ref="P20:P25"/>
    <mergeCell ref="A26:Q26"/>
    <mergeCell ref="A27:A32"/>
    <mergeCell ref="B27:B31"/>
    <mergeCell ref="P27:P32"/>
    <mergeCell ref="A33:Q33"/>
    <mergeCell ref="Q8:Q10"/>
    <mergeCell ref="D9:F9"/>
    <mergeCell ref="G9:I9"/>
    <mergeCell ref="J9:L9"/>
    <mergeCell ref="M9:O9"/>
    <mergeCell ref="D11:F11"/>
    <mergeCell ref="G11:I11"/>
    <mergeCell ref="J11:L11"/>
    <mergeCell ref="M11:O11"/>
    <mergeCell ref="C2:O2"/>
    <mergeCell ref="A4:P4"/>
    <mergeCell ref="A8:A10"/>
    <mergeCell ref="B8:B10"/>
    <mergeCell ref="C8:C10"/>
    <mergeCell ref="D8:O8"/>
    <mergeCell ref="P8:P10"/>
    <mergeCell ref="C6:O6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3"/>
  <sheetViews>
    <sheetView zoomScale="90" zoomScaleNormal="90" workbookViewId="0">
      <selection activeCell="C2" sqref="C2:O2"/>
    </sheetView>
  </sheetViews>
  <sheetFormatPr defaultRowHeight="15" x14ac:dyDescent="0.25"/>
  <cols>
    <col min="1" max="1" width="4.42578125" customWidth="1"/>
    <col min="2" max="2" width="10.28515625" customWidth="1"/>
    <col min="3" max="3" width="12.7109375" customWidth="1"/>
    <col min="4" max="4" width="9.85546875" customWidth="1"/>
    <col min="5" max="5" width="7.28515625" customWidth="1"/>
    <col min="6" max="6" width="8.28515625" customWidth="1"/>
    <col min="7" max="7" width="8" customWidth="1"/>
    <col min="8" max="8" width="7.28515625" customWidth="1"/>
    <col min="9" max="9" width="8.140625" customWidth="1"/>
    <col min="10" max="10" width="8.5703125" customWidth="1"/>
    <col min="11" max="11" width="8.85546875" customWidth="1"/>
    <col min="12" max="12" width="7.5703125" customWidth="1"/>
    <col min="13" max="13" width="8.7109375" customWidth="1"/>
    <col min="14" max="14" width="7.7109375" customWidth="1"/>
    <col min="15" max="15" width="7.42578125" customWidth="1"/>
    <col min="16" max="16" width="16.5703125" customWidth="1"/>
  </cols>
  <sheetData>
    <row r="1" spans="1:17" ht="6.75" customHeight="1" x14ac:dyDescent="0.25"/>
    <row r="2" spans="1:17" ht="30" customHeight="1" x14ac:dyDescent="0.25">
      <c r="C2" s="93" t="s">
        <v>118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7" ht="3.75" customHeight="1" x14ac:dyDescent="0.25"/>
    <row r="4" spans="1:17" ht="17.25" customHeight="1" x14ac:dyDescent="0.25">
      <c r="A4" s="64" t="s">
        <v>123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7" ht="3.75" customHeight="1" x14ac:dyDescent="0.25"/>
    <row r="6" spans="1:17" x14ac:dyDescent="0.25">
      <c r="C6" s="66" t="s">
        <v>122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8" spans="1:17" x14ac:dyDescent="0.25">
      <c r="A8" s="67" t="s">
        <v>2</v>
      </c>
      <c r="B8" s="70" t="s">
        <v>3</v>
      </c>
      <c r="C8" s="73" t="s">
        <v>4</v>
      </c>
      <c r="D8" s="60" t="s">
        <v>6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2"/>
      <c r="P8" s="76" t="s">
        <v>9</v>
      </c>
      <c r="Q8" s="73" t="s">
        <v>10</v>
      </c>
    </row>
    <row r="9" spans="1:17" x14ac:dyDescent="0.25">
      <c r="A9" s="68"/>
      <c r="B9" s="71"/>
      <c r="C9" s="74"/>
      <c r="D9" s="60" t="s">
        <v>5</v>
      </c>
      <c r="E9" s="61"/>
      <c r="F9" s="62"/>
      <c r="G9" s="60" t="s">
        <v>101</v>
      </c>
      <c r="H9" s="61"/>
      <c r="I9" s="62"/>
      <c r="J9" s="60" t="s">
        <v>102</v>
      </c>
      <c r="K9" s="61"/>
      <c r="L9" s="62"/>
      <c r="M9" s="60" t="s">
        <v>111</v>
      </c>
      <c r="N9" s="61"/>
      <c r="O9" s="62"/>
      <c r="P9" s="77"/>
      <c r="Q9" s="74"/>
    </row>
    <row r="10" spans="1:17" ht="121.5" customHeight="1" x14ac:dyDescent="0.25">
      <c r="A10" s="69"/>
      <c r="B10" s="72"/>
      <c r="C10" s="75"/>
      <c r="D10" s="2" t="s">
        <v>11</v>
      </c>
      <c r="E10" s="2" t="s">
        <v>12</v>
      </c>
      <c r="F10" s="3" t="s">
        <v>13</v>
      </c>
      <c r="G10" s="2" t="s">
        <v>11</v>
      </c>
      <c r="H10" s="2" t="s">
        <v>12</v>
      </c>
      <c r="I10" s="3" t="s">
        <v>13</v>
      </c>
      <c r="J10" s="2" t="s">
        <v>11</v>
      </c>
      <c r="K10" s="2" t="s">
        <v>12</v>
      </c>
      <c r="L10" s="3" t="s">
        <v>13</v>
      </c>
      <c r="M10" s="2" t="s">
        <v>11</v>
      </c>
      <c r="N10" s="2" t="s">
        <v>12</v>
      </c>
      <c r="O10" s="3" t="s">
        <v>13</v>
      </c>
      <c r="P10" s="78"/>
      <c r="Q10" s="75"/>
    </row>
    <row r="11" spans="1:17" x14ac:dyDescent="0.25">
      <c r="A11" s="1">
        <v>1</v>
      </c>
      <c r="B11" s="1">
        <v>2</v>
      </c>
      <c r="C11" s="1">
        <v>3</v>
      </c>
      <c r="D11" s="60">
        <v>4</v>
      </c>
      <c r="E11" s="61"/>
      <c r="F11" s="62"/>
      <c r="G11" s="60">
        <v>5</v>
      </c>
      <c r="H11" s="61"/>
      <c r="I11" s="62"/>
      <c r="J11" s="60">
        <v>6</v>
      </c>
      <c r="K11" s="61"/>
      <c r="L11" s="62"/>
      <c r="M11" s="60">
        <v>7</v>
      </c>
      <c r="N11" s="61"/>
      <c r="O11" s="62"/>
      <c r="P11" s="1">
        <v>8</v>
      </c>
      <c r="Q11" s="1">
        <v>9</v>
      </c>
    </row>
    <row r="12" spans="1:17" ht="33.75" customHeight="1" x14ac:dyDescent="0.25">
      <c r="A12" s="81" t="s">
        <v>43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</row>
    <row r="13" spans="1:17" ht="81" customHeight="1" x14ac:dyDescent="0.25">
      <c r="A13" s="82" t="s">
        <v>18</v>
      </c>
      <c r="B13" s="85" t="s">
        <v>17</v>
      </c>
      <c r="C13" s="4" t="s">
        <v>15</v>
      </c>
      <c r="D13" s="7">
        <f>G13+J13+M13</f>
        <v>0</v>
      </c>
      <c r="E13" s="7">
        <f>H13+K13+N13</f>
        <v>0</v>
      </c>
      <c r="F13" s="6"/>
      <c r="G13" s="6">
        <v>0</v>
      </c>
      <c r="H13" s="12">
        <v>0</v>
      </c>
      <c r="I13" s="6">
        <v>100</v>
      </c>
      <c r="J13" s="7">
        <v>0</v>
      </c>
      <c r="K13" s="6">
        <v>0</v>
      </c>
      <c r="L13" s="6">
        <v>100</v>
      </c>
      <c r="M13" s="7">
        <v>0</v>
      </c>
      <c r="N13" s="6">
        <v>0</v>
      </c>
      <c r="O13" s="6">
        <v>100</v>
      </c>
      <c r="P13" s="86" t="s">
        <v>45</v>
      </c>
      <c r="Q13" s="6"/>
    </row>
    <row r="14" spans="1:17" ht="23.25" x14ac:dyDescent="0.25">
      <c r="A14" s="83"/>
      <c r="B14" s="85"/>
      <c r="C14" s="5" t="s">
        <v>16</v>
      </c>
      <c r="D14" s="7">
        <f>G14+J14+M14</f>
        <v>0</v>
      </c>
      <c r="E14" s="6">
        <f>H14+K14+N14</f>
        <v>0</v>
      </c>
      <c r="F14" s="6"/>
      <c r="G14" s="6"/>
      <c r="H14" s="6"/>
      <c r="I14" s="6"/>
      <c r="J14" s="6"/>
      <c r="K14" s="6"/>
      <c r="L14" s="6"/>
      <c r="M14" s="7"/>
      <c r="N14" s="6"/>
      <c r="O14" s="6"/>
      <c r="P14" s="87"/>
      <c r="Q14" s="6"/>
    </row>
    <row r="15" spans="1:17" ht="23.25" x14ac:dyDescent="0.25">
      <c r="A15" s="83"/>
      <c r="B15" s="85"/>
      <c r="C15" s="5" t="s">
        <v>20</v>
      </c>
      <c r="D15" s="6"/>
      <c r="E15" s="6"/>
      <c r="F15" s="6"/>
      <c r="G15" s="6"/>
      <c r="H15" s="6"/>
      <c r="I15" s="6"/>
      <c r="J15" s="6"/>
      <c r="K15" s="6"/>
      <c r="L15" s="6"/>
      <c r="M15" s="7"/>
      <c r="N15" s="6"/>
      <c r="O15" s="6"/>
      <c r="P15" s="87"/>
      <c r="Q15" s="6"/>
    </row>
    <row r="16" spans="1:17" ht="23.25" x14ac:dyDescent="0.25">
      <c r="A16" s="83"/>
      <c r="B16" s="85"/>
      <c r="C16" s="5" t="s">
        <v>21</v>
      </c>
      <c r="D16" s="6">
        <v>0</v>
      </c>
      <c r="E16" s="6">
        <f>H16+K16+N16</f>
        <v>0</v>
      </c>
      <c r="F16" s="6"/>
      <c r="G16" s="6">
        <v>0</v>
      </c>
      <c r="H16" s="6">
        <v>0</v>
      </c>
      <c r="I16" s="6">
        <v>0</v>
      </c>
      <c r="J16" s="10">
        <v>0</v>
      </c>
      <c r="K16" s="6"/>
      <c r="L16" s="6"/>
      <c r="N16" s="6"/>
      <c r="O16" s="6"/>
      <c r="P16" s="87"/>
      <c r="Q16" s="6"/>
    </row>
    <row r="17" spans="1:17" ht="23.25" x14ac:dyDescent="0.25">
      <c r="A17" s="83"/>
      <c r="B17" s="85"/>
      <c r="C17" s="5" t="s">
        <v>22</v>
      </c>
      <c r="D17" s="7">
        <f>G17+J17+M17</f>
        <v>431</v>
      </c>
      <c r="E17" s="6">
        <v>0</v>
      </c>
      <c r="F17" s="6"/>
      <c r="G17" s="6">
        <v>131</v>
      </c>
      <c r="H17" s="6">
        <v>131</v>
      </c>
      <c r="I17" s="6">
        <v>100</v>
      </c>
      <c r="J17" s="6">
        <v>150</v>
      </c>
      <c r="K17" s="6">
        <v>0</v>
      </c>
      <c r="L17" s="6">
        <v>0</v>
      </c>
      <c r="M17" s="7">
        <v>150</v>
      </c>
      <c r="N17" s="6">
        <f>N13</f>
        <v>0</v>
      </c>
      <c r="O17" s="6">
        <v>0</v>
      </c>
      <c r="P17" s="87"/>
      <c r="Q17" s="6"/>
    </row>
    <row r="18" spans="1:17" ht="138" customHeight="1" x14ac:dyDescent="0.25">
      <c r="A18" s="84"/>
      <c r="B18" s="4" t="s">
        <v>19</v>
      </c>
      <c r="C18" s="11" t="s">
        <v>44</v>
      </c>
      <c r="D18" s="8">
        <f>G18+J18+M18</f>
        <v>43.7</v>
      </c>
      <c r="E18" s="8">
        <f>H18+K18+N18</f>
        <v>14.2</v>
      </c>
      <c r="F18" s="8">
        <v>100</v>
      </c>
      <c r="G18" s="8">
        <v>14.2</v>
      </c>
      <c r="H18" s="8">
        <v>14.2</v>
      </c>
      <c r="I18" s="8">
        <v>100</v>
      </c>
      <c r="J18" s="8">
        <v>14.5</v>
      </c>
      <c r="K18" s="8">
        <v>0</v>
      </c>
      <c r="L18" s="8">
        <v>0</v>
      </c>
      <c r="M18" s="8">
        <v>15</v>
      </c>
      <c r="N18" s="8">
        <v>0</v>
      </c>
      <c r="O18" s="8">
        <v>0</v>
      </c>
      <c r="P18" s="88"/>
      <c r="Q18" s="6"/>
    </row>
    <row r="19" spans="1:17" ht="33" customHeight="1" x14ac:dyDescent="0.25">
      <c r="A19" s="91" t="s">
        <v>47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</row>
    <row r="20" spans="1:17" ht="88.5" customHeight="1" x14ac:dyDescent="0.25">
      <c r="A20" s="82" t="s">
        <v>18</v>
      </c>
      <c r="B20" s="85" t="s">
        <v>17</v>
      </c>
      <c r="C20" s="4" t="s">
        <v>15</v>
      </c>
      <c r="D20" s="7">
        <f>G20+J20+M20</f>
        <v>0</v>
      </c>
      <c r="E20" s="7">
        <f>H20+K20+N20</f>
        <v>0</v>
      </c>
      <c r="F20" s="6"/>
      <c r="G20" s="6">
        <v>0</v>
      </c>
      <c r="H20" s="12">
        <v>0</v>
      </c>
      <c r="I20" s="6">
        <v>100</v>
      </c>
      <c r="J20" s="7">
        <v>0</v>
      </c>
      <c r="K20" s="6">
        <v>0</v>
      </c>
      <c r="L20" s="6">
        <v>100</v>
      </c>
      <c r="M20" s="7">
        <v>0</v>
      </c>
      <c r="N20" s="6">
        <v>0</v>
      </c>
      <c r="O20" s="6">
        <v>100</v>
      </c>
      <c r="P20" s="86" t="s">
        <v>46</v>
      </c>
      <c r="Q20" s="6"/>
    </row>
    <row r="21" spans="1:17" ht="23.25" x14ac:dyDescent="0.25">
      <c r="A21" s="83"/>
      <c r="B21" s="85"/>
      <c r="C21" s="5" t="s">
        <v>16</v>
      </c>
      <c r="D21" s="7">
        <f>G21+J21+M21</f>
        <v>0</v>
      </c>
      <c r="E21" s="6">
        <f>H21+K21+N21</f>
        <v>0</v>
      </c>
      <c r="F21" s="6"/>
      <c r="G21" s="6"/>
      <c r="H21" s="6"/>
      <c r="I21" s="6"/>
      <c r="J21" s="6"/>
      <c r="K21" s="6"/>
      <c r="L21" s="6"/>
      <c r="M21" s="7"/>
      <c r="N21" s="6"/>
      <c r="O21" s="6"/>
      <c r="P21" s="87"/>
      <c r="Q21" s="6"/>
    </row>
    <row r="22" spans="1:17" ht="23.25" x14ac:dyDescent="0.25">
      <c r="A22" s="83"/>
      <c r="B22" s="85"/>
      <c r="C22" s="5" t="s">
        <v>20</v>
      </c>
      <c r="D22" s="6"/>
      <c r="E22" s="6"/>
      <c r="F22" s="6"/>
      <c r="G22" s="6"/>
      <c r="H22" s="6"/>
      <c r="I22" s="6"/>
      <c r="J22" s="6"/>
      <c r="K22" s="6"/>
      <c r="L22" s="6"/>
      <c r="M22" s="7"/>
      <c r="N22" s="6"/>
      <c r="O22" s="6"/>
      <c r="P22" s="87"/>
      <c r="Q22" s="6"/>
    </row>
    <row r="23" spans="1:17" ht="23.25" x14ac:dyDescent="0.25">
      <c r="A23" s="83"/>
      <c r="B23" s="85"/>
      <c r="C23" s="5" t="s">
        <v>21</v>
      </c>
      <c r="D23" s="6">
        <v>0</v>
      </c>
      <c r="E23" s="6">
        <f>H23+K23+N23</f>
        <v>0</v>
      </c>
      <c r="F23" s="6"/>
      <c r="G23" s="6">
        <v>0</v>
      </c>
      <c r="H23" s="6">
        <v>0</v>
      </c>
      <c r="I23" s="6">
        <v>0</v>
      </c>
      <c r="J23" s="10">
        <v>0</v>
      </c>
      <c r="K23" s="6"/>
      <c r="L23" s="6"/>
      <c r="N23" s="6"/>
      <c r="O23" s="6"/>
      <c r="P23" s="87"/>
      <c r="Q23" s="6"/>
    </row>
    <row r="24" spans="1:17" ht="23.25" x14ac:dyDescent="0.25">
      <c r="A24" s="83"/>
      <c r="B24" s="85"/>
      <c r="C24" s="5" t="s">
        <v>22</v>
      </c>
      <c r="D24" s="7">
        <f>G24+J24+M24</f>
        <v>431</v>
      </c>
      <c r="E24" s="6">
        <v>0</v>
      </c>
      <c r="F24" s="6"/>
      <c r="G24" s="6">
        <v>131</v>
      </c>
      <c r="H24" s="6">
        <v>131</v>
      </c>
      <c r="I24" s="6">
        <v>100</v>
      </c>
      <c r="J24" s="6">
        <v>150</v>
      </c>
      <c r="K24" s="6">
        <v>0</v>
      </c>
      <c r="L24" s="6">
        <v>0</v>
      </c>
      <c r="M24" s="7">
        <v>150</v>
      </c>
      <c r="N24" s="6">
        <f>N20</f>
        <v>0</v>
      </c>
      <c r="O24" s="6">
        <v>0</v>
      </c>
      <c r="P24" s="87"/>
      <c r="Q24" s="6"/>
    </row>
    <row r="25" spans="1:17" ht="79.5" x14ac:dyDescent="0.25">
      <c r="A25" s="84"/>
      <c r="B25" s="4" t="s">
        <v>19</v>
      </c>
      <c r="C25" s="13" t="s">
        <v>37</v>
      </c>
      <c r="D25" s="8">
        <f>G25+J25+M25</f>
        <v>43.7</v>
      </c>
      <c r="E25" s="8">
        <f>H25+K25+N25</f>
        <v>14.2</v>
      </c>
      <c r="F25" s="8">
        <v>100</v>
      </c>
      <c r="G25" s="8">
        <v>14.2</v>
      </c>
      <c r="H25" s="8">
        <v>14.2</v>
      </c>
      <c r="I25" s="8">
        <v>100</v>
      </c>
      <c r="J25" s="8">
        <v>14.5</v>
      </c>
      <c r="K25" s="8">
        <v>0</v>
      </c>
      <c r="L25" s="8">
        <v>0</v>
      </c>
      <c r="M25" s="8">
        <v>15</v>
      </c>
      <c r="N25" s="8">
        <v>0</v>
      </c>
      <c r="O25" s="8">
        <v>0</v>
      </c>
      <c r="P25" s="88"/>
      <c r="Q25" s="6"/>
    </row>
    <row r="26" spans="1:17" x14ac:dyDescent="0.25">
      <c r="A26" s="91" t="s">
        <v>48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</row>
    <row r="27" spans="1:17" ht="57" x14ac:dyDescent="0.25">
      <c r="A27" s="82" t="s">
        <v>18</v>
      </c>
      <c r="B27" s="85" t="s">
        <v>17</v>
      </c>
      <c r="C27" s="4" t="s">
        <v>15</v>
      </c>
      <c r="D27" s="7">
        <v>0</v>
      </c>
      <c r="E27" s="7">
        <v>0</v>
      </c>
      <c r="F27" s="6"/>
      <c r="G27" s="6">
        <v>0</v>
      </c>
      <c r="H27" s="12">
        <v>0</v>
      </c>
      <c r="I27" s="6">
        <v>0</v>
      </c>
      <c r="J27" s="7">
        <v>0</v>
      </c>
      <c r="K27" s="6"/>
      <c r="L27" s="6"/>
      <c r="M27" s="7">
        <v>0</v>
      </c>
      <c r="N27" s="6"/>
      <c r="O27" s="6"/>
      <c r="P27" s="86" t="s">
        <v>50</v>
      </c>
      <c r="Q27" s="6"/>
    </row>
    <row r="28" spans="1:17" ht="23.25" x14ac:dyDescent="0.25">
      <c r="A28" s="83"/>
      <c r="B28" s="85"/>
      <c r="C28" s="5" t="s">
        <v>16</v>
      </c>
      <c r="D28" s="7">
        <f>G28+J28+M28</f>
        <v>0</v>
      </c>
      <c r="E28" s="6">
        <f>H28+K28+N28</f>
        <v>0</v>
      </c>
      <c r="F28" s="6"/>
      <c r="G28" s="6"/>
      <c r="H28" s="6"/>
      <c r="I28" s="6"/>
      <c r="J28" s="6"/>
      <c r="K28" s="6"/>
      <c r="L28" s="6"/>
      <c r="M28" s="7"/>
      <c r="N28" s="6"/>
      <c r="O28" s="6"/>
      <c r="P28" s="87"/>
      <c r="Q28" s="6"/>
    </row>
    <row r="29" spans="1:17" ht="23.25" x14ac:dyDescent="0.25">
      <c r="A29" s="83"/>
      <c r="B29" s="85"/>
      <c r="C29" s="5" t="s">
        <v>20</v>
      </c>
      <c r="D29" s="6"/>
      <c r="E29" s="6"/>
      <c r="F29" s="6"/>
      <c r="G29" s="6"/>
      <c r="H29" s="6"/>
      <c r="I29" s="6"/>
      <c r="J29" s="6"/>
      <c r="K29" s="6"/>
      <c r="L29" s="6"/>
      <c r="M29" s="7"/>
      <c r="N29" s="6"/>
      <c r="O29" s="6"/>
      <c r="P29" s="87"/>
      <c r="Q29" s="6"/>
    </row>
    <row r="30" spans="1:17" ht="23.25" x14ac:dyDescent="0.25">
      <c r="A30" s="83"/>
      <c r="B30" s="85"/>
      <c r="C30" s="5" t="s">
        <v>21</v>
      </c>
      <c r="D30" s="6">
        <f>G30+J31+M30</f>
        <v>0</v>
      </c>
      <c r="E30" s="6">
        <f>H30+K30+N30</f>
        <v>0</v>
      </c>
      <c r="F30" s="6"/>
      <c r="G30" s="6">
        <v>0</v>
      </c>
      <c r="H30" s="6">
        <v>0</v>
      </c>
      <c r="I30" s="6">
        <v>0</v>
      </c>
      <c r="J30" s="10">
        <v>0</v>
      </c>
      <c r="K30" s="6"/>
      <c r="L30" s="6"/>
      <c r="N30" s="6"/>
      <c r="O30" s="6"/>
      <c r="P30" s="87"/>
      <c r="Q30" s="6"/>
    </row>
    <row r="31" spans="1:17" ht="23.25" x14ac:dyDescent="0.25">
      <c r="A31" s="83"/>
      <c r="B31" s="85"/>
      <c r="C31" s="5" t="s">
        <v>22</v>
      </c>
      <c r="D31" s="7">
        <v>0</v>
      </c>
      <c r="E31" s="6">
        <v>0</v>
      </c>
      <c r="F31" s="6"/>
      <c r="G31" s="6">
        <v>0</v>
      </c>
      <c r="H31" s="6">
        <v>0</v>
      </c>
      <c r="I31" s="6">
        <v>0</v>
      </c>
      <c r="J31" s="6">
        <v>0</v>
      </c>
      <c r="K31" s="6"/>
      <c r="L31" s="6"/>
      <c r="M31" s="7">
        <v>0</v>
      </c>
      <c r="N31" s="6"/>
      <c r="O31" s="6"/>
      <c r="P31" s="87"/>
      <c r="Q31" s="6"/>
    </row>
    <row r="32" spans="1:17" ht="79.5" x14ac:dyDescent="0.25">
      <c r="A32" s="84"/>
      <c r="B32" s="4" t="s">
        <v>19</v>
      </c>
      <c r="C32" s="13" t="s">
        <v>49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8"/>
      <c r="Q32" s="6"/>
    </row>
    <row r="33" spans="1:17" ht="27.75" customHeight="1" x14ac:dyDescent="0.25">
      <c r="A33" s="91" t="s">
        <v>51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</row>
    <row r="34" spans="1:17" ht="57" x14ac:dyDescent="0.25">
      <c r="A34" s="82" t="s">
        <v>18</v>
      </c>
      <c r="B34" s="85" t="s">
        <v>17</v>
      </c>
      <c r="C34" s="4" t="s">
        <v>15</v>
      </c>
      <c r="D34" s="7">
        <v>11</v>
      </c>
      <c r="E34" s="7">
        <v>0</v>
      </c>
      <c r="F34" s="6"/>
      <c r="G34" s="6">
        <v>0</v>
      </c>
      <c r="H34" s="12">
        <v>0</v>
      </c>
      <c r="I34" s="6">
        <v>0</v>
      </c>
      <c r="J34" s="7">
        <v>0</v>
      </c>
      <c r="K34" s="6"/>
      <c r="L34" s="6"/>
      <c r="M34" s="7">
        <v>0</v>
      </c>
      <c r="N34" s="6"/>
      <c r="O34" s="6"/>
      <c r="P34" s="86" t="s">
        <v>52</v>
      </c>
      <c r="Q34" s="6"/>
    </row>
    <row r="35" spans="1:17" ht="23.25" x14ac:dyDescent="0.25">
      <c r="A35" s="83"/>
      <c r="B35" s="85"/>
      <c r="C35" s="5" t="s">
        <v>16</v>
      </c>
      <c r="D35" s="7">
        <f>G35+J35+M35</f>
        <v>0</v>
      </c>
      <c r="E35" s="6">
        <f>H35+K35+N35</f>
        <v>0</v>
      </c>
      <c r="F35" s="6"/>
      <c r="G35" s="6"/>
      <c r="H35" s="6"/>
      <c r="I35" s="6"/>
      <c r="J35" s="6"/>
      <c r="K35" s="6"/>
      <c r="L35" s="6"/>
      <c r="M35" s="7"/>
      <c r="N35" s="6"/>
      <c r="O35" s="6"/>
      <c r="P35" s="87"/>
      <c r="Q35" s="6"/>
    </row>
    <row r="36" spans="1:17" ht="23.25" x14ac:dyDescent="0.25">
      <c r="A36" s="83"/>
      <c r="B36" s="85"/>
      <c r="C36" s="5" t="s">
        <v>20</v>
      </c>
      <c r="D36" s="6"/>
      <c r="E36" s="6"/>
      <c r="F36" s="6"/>
      <c r="G36" s="6"/>
      <c r="H36" s="6"/>
      <c r="I36" s="6"/>
      <c r="J36" s="6"/>
      <c r="K36" s="6"/>
      <c r="L36" s="6"/>
      <c r="M36" s="7"/>
      <c r="N36" s="6"/>
      <c r="O36" s="6"/>
      <c r="P36" s="87"/>
      <c r="Q36" s="6"/>
    </row>
    <row r="37" spans="1:17" ht="23.25" x14ac:dyDescent="0.25">
      <c r="A37" s="83"/>
      <c r="B37" s="85"/>
      <c r="C37" s="5" t="s">
        <v>21</v>
      </c>
      <c r="D37" s="6">
        <f>G37+J38+M37</f>
        <v>0</v>
      </c>
      <c r="E37" s="6">
        <f>H37+K37+N37</f>
        <v>0</v>
      </c>
      <c r="F37" s="6"/>
      <c r="G37" s="6">
        <v>0</v>
      </c>
      <c r="H37" s="6">
        <v>0</v>
      </c>
      <c r="I37" s="6">
        <v>0</v>
      </c>
      <c r="J37" s="10">
        <v>0</v>
      </c>
      <c r="K37" s="6"/>
      <c r="L37" s="6"/>
      <c r="N37" s="6"/>
      <c r="O37" s="6"/>
      <c r="P37" s="87"/>
      <c r="Q37" s="6"/>
    </row>
    <row r="38" spans="1:17" ht="23.25" x14ac:dyDescent="0.25">
      <c r="A38" s="83"/>
      <c r="B38" s="85"/>
      <c r="C38" s="5" t="s">
        <v>22</v>
      </c>
      <c r="D38" s="7">
        <f>G38+J38+M38</f>
        <v>0</v>
      </c>
      <c r="E38" s="6">
        <v>0</v>
      </c>
      <c r="F38" s="6"/>
      <c r="G38" s="6">
        <v>0</v>
      </c>
      <c r="H38" s="6">
        <v>0</v>
      </c>
      <c r="I38" s="6">
        <v>0</v>
      </c>
      <c r="J38" s="6">
        <v>0</v>
      </c>
      <c r="K38" s="6"/>
      <c r="L38" s="6"/>
      <c r="M38" s="7">
        <v>0</v>
      </c>
      <c r="N38" s="6"/>
      <c r="O38" s="6"/>
      <c r="P38" s="87"/>
      <c r="Q38" s="6"/>
    </row>
    <row r="39" spans="1:17" ht="147.75" customHeight="1" x14ac:dyDescent="0.25">
      <c r="A39" s="84"/>
      <c r="B39" s="4" t="s">
        <v>19</v>
      </c>
      <c r="C39" s="15" t="s">
        <v>49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8"/>
      <c r="Q39" s="6"/>
    </row>
    <row r="40" spans="1:17" x14ac:dyDescent="0.25">
      <c r="A40" s="91" t="s">
        <v>53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</row>
    <row r="41" spans="1:17" ht="57" x14ac:dyDescent="0.25">
      <c r="A41" s="82" t="s">
        <v>18</v>
      </c>
      <c r="B41" s="85" t="s">
        <v>17</v>
      </c>
      <c r="C41" s="4" t="s">
        <v>15</v>
      </c>
      <c r="D41" s="7">
        <f>G41+J41+M41</f>
        <v>181</v>
      </c>
      <c r="E41" s="7">
        <f>G41+K41+N41</f>
        <v>181</v>
      </c>
      <c r="F41" s="6">
        <v>50</v>
      </c>
      <c r="G41" s="6">
        <v>0</v>
      </c>
      <c r="H41" s="12">
        <v>0</v>
      </c>
      <c r="I41" s="6">
        <v>0</v>
      </c>
      <c r="J41" s="7">
        <v>50</v>
      </c>
      <c r="K41" s="6">
        <v>50</v>
      </c>
      <c r="L41" s="6">
        <v>100</v>
      </c>
      <c r="M41" s="16">
        <v>131</v>
      </c>
      <c r="N41" s="6">
        <v>131</v>
      </c>
      <c r="O41" s="6">
        <f>O13</f>
        <v>100</v>
      </c>
      <c r="P41" s="86" t="s">
        <v>54</v>
      </c>
      <c r="Q41" s="6"/>
    </row>
    <row r="42" spans="1:17" ht="23.25" x14ac:dyDescent="0.25">
      <c r="A42" s="83"/>
      <c r="B42" s="85"/>
      <c r="C42" s="5" t="s">
        <v>16</v>
      </c>
      <c r="D42" s="7">
        <f>G42+J42+M42</f>
        <v>0</v>
      </c>
      <c r="E42" s="6">
        <f>H42+K42+N42</f>
        <v>0</v>
      </c>
      <c r="F42" s="6"/>
      <c r="G42" s="6"/>
      <c r="H42" s="6"/>
      <c r="I42" s="6"/>
      <c r="J42" s="6"/>
      <c r="K42" s="6"/>
      <c r="L42" s="6"/>
      <c r="M42" s="7"/>
      <c r="N42" s="6"/>
      <c r="O42" s="6"/>
      <c r="P42" s="87"/>
      <c r="Q42" s="6"/>
    </row>
    <row r="43" spans="1:17" ht="23.25" x14ac:dyDescent="0.25">
      <c r="A43" s="83"/>
      <c r="B43" s="85"/>
      <c r="C43" s="5" t="s">
        <v>20</v>
      </c>
      <c r="D43" s="6"/>
      <c r="E43" s="6"/>
      <c r="F43" s="6"/>
      <c r="G43" s="6"/>
      <c r="H43" s="6"/>
      <c r="I43" s="6"/>
      <c r="J43" s="6"/>
      <c r="K43" s="6"/>
      <c r="L43" s="6"/>
      <c r="M43" s="7"/>
      <c r="N43" s="6"/>
      <c r="O43" s="6"/>
      <c r="P43" s="87"/>
      <c r="Q43" s="6"/>
    </row>
    <row r="44" spans="1:17" ht="23.25" x14ac:dyDescent="0.25">
      <c r="A44" s="83"/>
      <c r="B44" s="85"/>
      <c r="C44" s="5" t="s">
        <v>21</v>
      </c>
      <c r="D44" s="6">
        <f>G44+J45+M44</f>
        <v>50</v>
      </c>
      <c r="E44" s="6">
        <f>H44+K44+N44</f>
        <v>0</v>
      </c>
      <c r="F44" s="6"/>
      <c r="G44" s="6">
        <v>0</v>
      </c>
      <c r="H44" s="6">
        <v>0</v>
      </c>
      <c r="I44" s="6">
        <v>0</v>
      </c>
      <c r="J44" s="10">
        <v>0</v>
      </c>
      <c r="K44" s="6"/>
      <c r="L44" s="6"/>
      <c r="N44" s="6"/>
      <c r="O44" s="6"/>
      <c r="P44" s="87"/>
      <c r="Q44" s="6"/>
    </row>
    <row r="45" spans="1:17" ht="23.25" x14ac:dyDescent="0.25">
      <c r="A45" s="83"/>
      <c r="B45" s="85"/>
      <c r="C45" s="5" t="s">
        <v>22</v>
      </c>
      <c r="D45" s="7">
        <f>G45+J45+M45</f>
        <v>181</v>
      </c>
      <c r="E45" s="6">
        <f>K45+N45+H45</f>
        <v>181</v>
      </c>
      <c r="F45" s="6"/>
      <c r="G45" s="6">
        <v>0</v>
      </c>
      <c r="H45" s="6">
        <v>0</v>
      </c>
      <c r="I45" s="6">
        <v>0</v>
      </c>
      <c r="J45" s="6">
        <v>50</v>
      </c>
      <c r="K45" s="6">
        <v>50</v>
      </c>
      <c r="L45" s="6">
        <v>100</v>
      </c>
      <c r="M45" s="16">
        <f>M41</f>
        <v>131</v>
      </c>
      <c r="N45" s="6">
        <f>N41</f>
        <v>131</v>
      </c>
      <c r="O45" s="6">
        <f>O41</f>
        <v>100</v>
      </c>
      <c r="P45" s="87"/>
      <c r="Q45" s="6"/>
    </row>
    <row r="46" spans="1:17" ht="101.25" x14ac:dyDescent="0.25">
      <c r="A46" s="84"/>
      <c r="B46" s="4" t="s">
        <v>19</v>
      </c>
      <c r="C46" s="15" t="s">
        <v>55</v>
      </c>
      <c r="D46" s="8">
        <f>G46+J46+M46</f>
        <v>1050</v>
      </c>
      <c r="E46" s="8">
        <f>H46+K46+N46</f>
        <v>1050</v>
      </c>
      <c r="F46" s="8">
        <f>E46*100/D46</f>
        <v>100</v>
      </c>
      <c r="G46" s="8">
        <v>300</v>
      </c>
      <c r="H46" s="8">
        <v>300</v>
      </c>
      <c r="I46" s="8">
        <v>100</v>
      </c>
      <c r="J46" s="8">
        <v>350</v>
      </c>
      <c r="K46" s="8">
        <v>350</v>
      </c>
      <c r="L46" s="8">
        <v>100</v>
      </c>
      <c r="M46" s="8">
        <v>400</v>
      </c>
      <c r="N46" s="8">
        <v>400</v>
      </c>
      <c r="O46" s="8">
        <f>O45</f>
        <v>100</v>
      </c>
      <c r="P46" s="88"/>
      <c r="Q46" s="6"/>
    </row>
    <row r="47" spans="1:17" x14ac:dyDescent="0.25">
      <c r="A47" s="91" t="s">
        <v>56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</row>
    <row r="48" spans="1:17" ht="57" x14ac:dyDescent="0.25">
      <c r="A48" s="82" t="s">
        <v>18</v>
      </c>
      <c r="B48" s="85" t="s">
        <v>17</v>
      </c>
      <c r="C48" s="4" t="s">
        <v>15</v>
      </c>
      <c r="D48" s="7">
        <f>G48+J48+M48</f>
        <v>0</v>
      </c>
      <c r="E48" s="7">
        <f>G48+K48+N48</f>
        <v>0</v>
      </c>
      <c r="F48" s="6">
        <v>0</v>
      </c>
      <c r="G48" s="6">
        <v>0</v>
      </c>
      <c r="H48" s="12">
        <v>0</v>
      </c>
      <c r="I48" s="6">
        <v>0</v>
      </c>
      <c r="J48" s="7">
        <v>0</v>
      </c>
      <c r="K48" s="6">
        <v>0</v>
      </c>
      <c r="L48" s="6">
        <v>0</v>
      </c>
      <c r="M48" s="16">
        <v>0</v>
      </c>
      <c r="N48" s="6"/>
      <c r="O48" s="6"/>
      <c r="P48" s="86" t="s">
        <v>57</v>
      </c>
      <c r="Q48" s="6"/>
    </row>
    <row r="49" spans="1:17" ht="23.25" x14ac:dyDescent="0.25">
      <c r="A49" s="83"/>
      <c r="B49" s="85"/>
      <c r="C49" s="5" t="s">
        <v>16</v>
      </c>
      <c r="D49" s="7">
        <f>G49+J49+M49</f>
        <v>0</v>
      </c>
      <c r="E49" s="6">
        <f>H49+K49+N49</f>
        <v>0</v>
      </c>
      <c r="F49" s="6"/>
      <c r="G49" s="6"/>
      <c r="H49" s="6"/>
      <c r="I49" s="6"/>
      <c r="J49" s="6"/>
      <c r="K49" s="6"/>
      <c r="L49" s="6"/>
      <c r="M49" s="7"/>
      <c r="N49" s="6"/>
      <c r="O49" s="6"/>
      <c r="P49" s="87"/>
      <c r="Q49" s="6"/>
    </row>
    <row r="50" spans="1:17" ht="23.25" x14ac:dyDescent="0.25">
      <c r="A50" s="83"/>
      <c r="B50" s="85"/>
      <c r="C50" s="5" t="s">
        <v>20</v>
      </c>
      <c r="D50" s="6"/>
      <c r="E50" s="6"/>
      <c r="F50" s="6"/>
      <c r="G50" s="6"/>
      <c r="H50" s="6"/>
      <c r="I50" s="6"/>
      <c r="J50" s="6"/>
      <c r="K50" s="6"/>
      <c r="L50" s="6"/>
      <c r="M50" s="7"/>
      <c r="N50" s="6"/>
      <c r="O50" s="6"/>
      <c r="P50" s="87"/>
      <c r="Q50" s="6"/>
    </row>
    <row r="51" spans="1:17" ht="23.25" x14ac:dyDescent="0.25">
      <c r="A51" s="83"/>
      <c r="B51" s="85"/>
      <c r="C51" s="5" t="s">
        <v>21</v>
      </c>
      <c r="D51" s="6">
        <f>G51+J52+M51</f>
        <v>0</v>
      </c>
      <c r="E51" s="6">
        <f>H51+K51+N51</f>
        <v>0</v>
      </c>
      <c r="F51" s="6"/>
      <c r="G51" s="6">
        <v>0</v>
      </c>
      <c r="H51" s="6">
        <v>0</v>
      </c>
      <c r="I51" s="6">
        <v>0</v>
      </c>
      <c r="J51" s="10">
        <v>0</v>
      </c>
      <c r="K51" s="6"/>
      <c r="L51" s="6"/>
      <c r="N51" s="6"/>
      <c r="O51" s="6"/>
      <c r="P51" s="87"/>
      <c r="Q51" s="6"/>
    </row>
    <row r="52" spans="1:17" ht="23.25" x14ac:dyDescent="0.25">
      <c r="A52" s="83"/>
      <c r="B52" s="85"/>
      <c r="C52" s="5" t="s">
        <v>22</v>
      </c>
      <c r="D52" s="7">
        <f>G52+J52+M52</f>
        <v>0</v>
      </c>
      <c r="E52" s="6">
        <f>K52+N52+H52</f>
        <v>0</v>
      </c>
      <c r="F52" s="6"/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16">
        <v>0</v>
      </c>
      <c r="N52" s="6"/>
      <c r="O52" s="6"/>
      <c r="P52" s="87"/>
      <c r="Q52" s="6"/>
    </row>
    <row r="53" spans="1:17" ht="101.25" x14ac:dyDescent="0.25">
      <c r="A53" s="84"/>
      <c r="B53" s="4" t="s">
        <v>19</v>
      </c>
      <c r="C53" s="15" t="s">
        <v>55</v>
      </c>
      <c r="D53" s="8">
        <v>0</v>
      </c>
      <c r="E53" s="8">
        <f>H53+K53+N53</f>
        <v>0</v>
      </c>
      <c r="F53" s="8" t="e">
        <f>E53*100/D53</f>
        <v>#DIV/0!</v>
      </c>
      <c r="G53" s="8">
        <v>0</v>
      </c>
      <c r="H53" s="8">
        <v>0</v>
      </c>
      <c r="I53" s="8">
        <v>100</v>
      </c>
      <c r="J53" s="8">
        <v>0</v>
      </c>
      <c r="K53" s="8">
        <v>0</v>
      </c>
      <c r="L53" s="8">
        <v>100</v>
      </c>
      <c r="M53" s="8">
        <v>0</v>
      </c>
      <c r="N53" s="8">
        <v>0</v>
      </c>
      <c r="O53" s="8">
        <v>0</v>
      </c>
      <c r="P53" s="88"/>
      <c r="Q53" s="6"/>
    </row>
  </sheetData>
  <mergeCells count="41">
    <mergeCell ref="A47:Q47"/>
    <mergeCell ref="A19:Q19"/>
    <mergeCell ref="A48:A53"/>
    <mergeCell ref="B48:B52"/>
    <mergeCell ref="P48:P53"/>
    <mergeCell ref="A26:Q26"/>
    <mergeCell ref="A27:A32"/>
    <mergeCell ref="B27:B31"/>
    <mergeCell ref="P27:P32"/>
    <mergeCell ref="A33:Q33"/>
    <mergeCell ref="A34:A39"/>
    <mergeCell ref="B34:B38"/>
    <mergeCell ref="P34:P39"/>
    <mergeCell ref="A40:Q40"/>
    <mergeCell ref="A41:A46"/>
    <mergeCell ref="B41:B45"/>
    <mergeCell ref="P41:P46"/>
    <mergeCell ref="A20:A25"/>
    <mergeCell ref="B20:B24"/>
    <mergeCell ref="P20:P25"/>
    <mergeCell ref="Q8:Q10"/>
    <mergeCell ref="D9:F9"/>
    <mergeCell ref="G9:I9"/>
    <mergeCell ref="J9:L9"/>
    <mergeCell ref="M9:O9"/>
    <mergeCell ref="D11:F11"/>
    <mergeCell ref="G11:I11"/>
    <mergeCell ref="J11:L11"/>
    <mergeCell ref="M11:O11"/>
    <mergeCell ref="A12:Q12"/>
    <mergeCell ref="A13:A18"/>
    <mergeCell ref="B13:B17"/>
    <mergeCell ref="P13:P18"/>
    <mergeCell ref="C2:O2"/>
    <mergeCell ref="A4:P4"/>
    <mergeCell ref="C6:O6"/>
    <mergeCell ref="A8:A10"/>
    <mergeCell ref="B8:B10"/>
    <mergeCell ref="C8:C10"/>
    <mergeCell ref="D8:O8"/>
    <mergeCell ref="P8:P10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4"/>
  <sheetViews>
    <sheetView zoomScale="90" zoomScaleNormal="90" workbookViewId="0">
      <selection activeCell="C2" sqref="C2:O2"/>
    </sheetView>
  </sheetViews>
  <sheetFormatPr defaultRowHeight="15" x14ac:dyDescent="0.25"/>
  <cols>
    <col min="1" max="1" width="4.42578125" customWidth="1"/>
    <col min="2" max="2" width="10.28515625" customWidth="1"/>
    <col min="3" max="3" width="12.7109375" customWidth="1"/>
    <col min="4" max="4" width="9.85546875" customWidth="1"/>
    <col min="5" max="5" width="9.7109375" customWidth="1"/>
    <col min="6" max="6" width="7.42578125" customWidth="1"/>
    <col min="7" max="7" width="9.85546875" customWidth="1"/>
    <col min="8" max="8" width="9.28515625" customWidth="1"/>
    <col min="9" max="9" width="8.140625" customWidth="1"/>
    <col min="10" max="10" width="8.5703125" customWidth="1"/>
    <col min="11" max="11" width="8.85546875" customWidth="1"/>
    <col min="12" max="12" width="7.5703125" customWidth="1"/>
    <col min="13" max="13" width="8.7109375" customWidth="1"/>
    <col min="14" max="14" width="9.140625" customWidth="1"/>
    <col min="15" max="15" width="7.42578125" customWidth="1"/>
    <col min="16" max="16" width="16.5703125" customWidth="1"/>
  </cols>
  <sheetData>
    <row r="1" spans="1:17" ht="6.75" customHeight="1" x14ac:dyDescent="0.25"/>
    <row r="2" spans="1:17" ht="30" customHeight="1" x14ac:dyDescent="0.25">
      <c r="C2" s="93" t="s">
        <v>118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7" ht="3.75" customHeight="1" x14ac:dyDescent="0.25"/>
    <row r="4" spans="1:17" ht="17.25" customHeight="1" x14ac:dyDescent="0.25">
      <c r="A4" s="64" t="s">
        <v>113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7" ht="3.75" customHeight="1" x14ac:dyDescent="0.25"/>
    <row r="6" spans="1:17" x14ac:dyDescent="0.25">
      <c r="C6" s="66" t="s">
        <v>114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8" spans="1:17" x14ac:dyDescent="0.25">
      <c r="A8" s="67" t="s">
        <v>2</v>
      </c>
      <c r="B8" s="70" t="s">
        <v>3</v>
      </c>
      <c r="C8" s="73" t="s">
        <v>4</v>
      </c>
      <c r="D8" s="60" t="s">
        <v>6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2"/>
      <c r="P8" s="76" t="s">
        <v>9</v>
      </c>
      <c r="Q8" s="73" t="s">
        <v>10</v>
      </c>
    </row>
    <row r="9" spans="1:17" x14ac:dyDescent="0.25">
      <c r="A9" s="68"/>
      <c r="B9" s="71"/>
      <c r="C9" s="74"/>
      <c r="D9" s="60" t="s">
        <v>5</v>
      </c>
      <c r="E9" s="61"/>
      <c r="F9" s="62"/>
      <c r="G9" s="60" t="s">
        <v>101</v>
      </c>
      <c r="H9" s="61"/>
      <c r="I9" s="62"/>
      <c r="J9" s="60" t="s">
        <v>102</v>
      </c>
      <c r="K9" s="61"/>
      <c r="L9" s="62"/>
      <c r="M9" s="60" t="s">
        <v>111</v>
      </c>
      <c r="N9" s="61"/>
      <c r="O9" s="62"/>
      <c r="P9" s="77"/>
      <c r="Q9" s="74"/>
    </row>
    <row r="10" spans="1:17" ht="121.5" customHeight="1" x14ac:dyDescent="0.25">
      <c r="A10" s="69"/>
      <c r="B10" s="72"/>
      <c r="C10" s="75"/>
      <c r="D10" s="2" t="s">
        <v>11</v>
      </c>
      <c r="E10" s="2" t="s">
        <v>12</v>
      </c>
      <c r="F10" s="3" t="s">
        <v>13</v>
      </c>
      <c r="G10" s="2" t="s">
        <v>11</v>
      </c>
      <c r="H10" s="2" t="s">
        <v>12</v>
      </c>
      <c r="I10" s="3" t="s">
        <v>13</v>
      </c>
      <c r="J10" s="2" t="s">
        <v>11</v>
      </c>
      <c r="K10" s="2" t="s">
        <v>12</v>
      </c>
      <c r="L10" s="3" t="s">
        <v>13</v>
      </c>
      <c r="M10" s="2" t="s">
        <v>11</v>
      </c>
      <c r="N10" s="2" t="s">
        <v>12</v>
      </c>
      <c r="O10" s="3" t="s">
        <v>13</v>
      </c>
      <c r="P10" s="78"/>
      <c r="Q10" s="75"/>
    </row>
    <row r="11" spans="1:17" x14ac:dyDescent="0.25">
      <c r="A11" s="1">
        <v>1</v>
      </c>
      <c r="B11" s="1">
        <v>2</v>
      </c>
      <c r="C11" s="1">
        <v>3</v>
      </c>
      <c r="D11" s="60">
        <v>4</v>
      </c>
      <c r="E11" s="61"/>
      <c r="F11" s="62"/>
      <c r="G11" s="60">
        <v>5</v>
      </c>
      <c r="H11" s="61"/>
      <c r="I11" s="62"/>
      <c r="J11" s="60">
        <v>6</v>
      </c>
      <c r="K11" s="61"/>
      <c r="L11" s="62"/>
      <c r="M11" s="60">
        <v>7</v>
      </c>
      <c r="N11" s="61"/>
      <c r="O11" s="62"/>
      <c r="P11" s="1">
        <v>8</v>
      </c>
      <c r="Q11" s="1">
        <v>9</v>
      </c>
    </row>
    <row r="12" spans="1:17" ht="12.75" customHeight="1" x14ac:dyDescent="0.25">
      <c r="A12" s="81" t="s">
        <v>58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</row>
    <row r="13" spans="1:17" ht="81" customHeight="1" x14ac:dyDescent="0.25">
      <c r="A13" s="82" t="s">
        <v>18</v>
      </c>
      <c r="B13" s="85" t="s">
        <v>17</v>
      </c>
      <c r="C13" s="4" t="s">
        <v>15</v>
      </c>
      <c r="D13" s="7">
        <f>D14+D15+D16+D17</f>
        <v>13771.634999999998</v>
      </c>
      <c r="E13" s="7">
        <f>H13+K13+N13</f>
        <v>7295.5289999999995</v>
      </c>
      <c r="F13" s="7">
        <f>E13*100/D13</f>
        <v>52.975038911501791</v>
      </c>
      <c r="G13" s="7">
        <f>G14+G15+G16+G17</f>
        <v>7295.5289999999995</v>
      </c>
      <c r="H13" s="7">
        <f>H14+H15+H16+H17</f>
        <v>7295.5289999999995</v>
      </c>
      <c r="I13" s="6">
        <v>100</v>
      </c>
      <c r="J13" s="7">
        <f>J14+J15+J16+J17</f>
        <v>6476.1059999999998</v>
      </c>
      <c r="K13" s="6">
        <v>0</v>
      </c>
      <c r="L13" s="6">
        <f>K13*100/J13</f>
        <v>0</v>
      </c>
      <c r="M13" s="7">
        <v>0</v>
      </c>
      <c r="N13" s="7">
        <v>0</v>
      </c>
      <c r="O13" s="16" t="e">
        <f>N13*100/M13</f>
        <v>#DIV/0!</v>
      </c>
      <c r="P13" s="86">
        <v>0</v>
      </c>
      <c r="Q13" s="6"/>
    </row>
    <row r="14" spans="1:17" ht="23.25" x14ac:dyDescent="0.25">
      <c r="A14" s="83"/>
      <c r="B14" s="85"/>
      <c r="C14" s="5" t="s">
        <v>16</v>
      </c>
      <c r="D14" s="7">
        <f>G14+J14+M14</f>
        <v>11691.41</v>
      </c>
      <c r="E14" s="6">
        <f>H14+K14+N14</f>
        <v>6356.491</v>
      </c>
      <c r="F14" s="7">
        <f t="shared" ref="F14:F16" si="0">E14*100/D14</f>
        <v>54.368899901722713</v>
      </c>
      <c r="G14" s="6">
        <v>6356.491</v>
      </c>
      <c r="H14" s="6">
        <v>6356.491</v>
      </c>
      <c r="I14" s="6">
        <v>100</v>
      </c>
      <c r="J14" s="6">
        <v>5334.9189999999999</v>
      </c>
      <c r="K14" s="6">
        <v>0</v>
      </c>
      <c r="L14" s="6">
        <f t="shared" ref="L14:L17" si="1">K14*100/J14</f>
        <v>0</v>
      </c>
      <c r="M14" s="7">
        <v>0</v>
      </c>
      <c r="N14" s="6">
        <v>0</v>
      </c>
      <c r="O14" s="16" t="e">
        <f t="shared" ref="O14:O16" si="2">N14*100/M14</f>
        <v>#DIV/0!</v>
      </c>
      <c r="P14" s="87"/>
      <c r="Q14" s="6"/>
    </row>
    <row r="15" spans="1:17" ht="23.25" x14ac:dyDescent="0.25">
      <c r="A15" s="83"/>
      <c r="B15" s="85"/>
      <c r="C15" s="5" t="s">
        <v>20</v>
      </c>
      <c r="D15" s="6">
        <f>G15+J15</f>
        <v>305.46899999999999</v>
      </c>
      <c r="E15" s="6">
        <f>H15</f>
        <v>196.59299999999999</v>
      </c>
      <c r="F15" s="7">
        <f t="shared" si="0"/>
        <v>64.357758070377031</v>
      </c>
      <c r="G15" s="6">
        <v>196.59299999999999</v>
      </c>
      <c r="H15" s="6">
        <v>196.59299999999999</v>
      </c>
      <c r="I15" s="6">
        <v>100</v>
      </c>
      <c r="J15" s="6">
        <v>108.876</v>
      </c>
      <c r="K15" s="6">
        <v>0</v>
      </c>
      <c r="L15" s="6">
        <f t="shared" si="1"/>
        <v>0</v>
      </c>
      <c r="M15" s="7">
        <v>0</v>
      </c>
      <c r="N15" s="6">
        <v>0</v>
      </c>
      <c r="O15" s="16" t="e">
        <f>N15*100/M15</f>
        <v>#DIV/0!</v>
      </c>
      <c r="P15" s="87"/>
      <c r="Q15" s="6"/>
    </row>
    <row r="16" spans="1:17" ht="22.5" x14ac:dyDescent="0.25">
      <c r="A16" s="83"/>
      <c r="B16" s="85"/>
      <c r="C16" s="56" t="s">
        <v>21</v>
      </c>
      <c r="D16" s="6">
        <f>G16+J16</f>
        <v>1482.837</v>
      </c>
      <c r="E16" s="6">
        <f>H16+K16+N16</f>
        <v>500.52600000000001</v>
      </c>
      <c r="F16" s="7">
        <f t="shared" si="0"/>
        <v>33.754620366230405</v>
      </c>
      <c r="G16" s="6">
        <f>344.899+155.627</f>
        <v>500.52600000000001</v>
      </c>
      <c r="H16" s="6">
        <v>500.52600000000001</v>
      </c>
      <c r="I16" s="6">
        <v>100</v>
      </c>
      <c r="J16" s="10">
        <f>286.516+695.795</f>
        <v>982.31099999999992</v>
      </c>
      <c r="K16" s="6">
        <v>0</v>
      </c>
      <c r="L16" s="6">
        <f t="shared" si="1"/>
        <v>0</v>
      </c>
      <c r="M16" s="29">
        <v>0</v>
      </c>
      <c r="N16" s="6">
        <v>0</v>
      </c>
      <c r="O16" s="16" t="e">
        <f t="shared" si="2"/>
        <v>#DIV/0!</v>
      </c>
      <c r="P16" s="87"/>
      <c r="Q16" s="6"/>
    </row>
    <row r="17" spans="1:17" ht="23.25" x14ac:dyDescent="0.25">
      <c r="A17" s="83"/>
      <c r="B17" s="85"/>
      <c r="C17" s="5" t="s">
        <v>22</v>
      </c>
      <c r="D17" s="7">
        <f>G17+J17+M17</f>
        <v>291.91899999999998</v>
      </c>
      <c r="E17" s="6">
        <v>0</v>
      </c>
      <c r="F17" s="7">
        <f>E17*100/D17</f>
        <v>0</v>
      </c>
      <c r="G17" s="6">
        <f>151.196+90.723</f>
        <v>241.91899999999998</v>
      </c>
      <c r="H17" s="6">
        <v>241.91900000000001</v>
      </c>
      <c r="I17" s="6">
        <v>100</v>
      </c>
      <c r="J17" s="6">
        <v>50</v>
      </c>
      <c r="K17" s="6">
        <v>0</v>
      </c>
      <c r="L17" s="6">
        <f t="shared" si="1"/>
        <v>0</v>
      </c>
      <c r="M17" s="7">
        <v>0</v>
      </c>
      <c r="N17" s="6">
        <v>0</v>
      </c>
      <c r="O17" s="6">
        <v>0</v>
      </c>
      <c r="P17" s="87"/>
      <c r="Q17" s="6"/>
    </row>
    <row r="18" spans="1:17" ht="78.75" customHeight="1" x14ac:dyDescent="0.25">
      <c r="A18" s="84"/>
      <c r="B18" s="4" t="s">
        <v>19</v>
      </c>
      <c r="C18" s="11"/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8"/>
      <c r="Q18" s="6"/>
    </row>
    <row r="19" spans="1:17" ht="75" customHeight="1" x14ac:dyDescent="0.25">
      <c r="A19" s="89" t="s">
        <v>59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</row>
    <row r="20" spans="1:17" ht="88.5" customHeight="1" x14ac:dyDescent="0.25">
      <c r="A20" s="82" t="s">
        <v>18</v>
      </c>
      <c r="B20" s="85" t="s">
        <v>17</v>
      </c>
      <c r="C20" s="46" t="s">
        <v>15</v>
      </c>
      <c r="D20" s="7">
        <f>D21+D22+D23+D24</f>
        <v>13771.634999999998</v>
      </c>
      <c r="E20" s="7">
        <f>H20+K20+N20</f>
        <v>7295.5289999999995</v>
      </c>
      <c r="F20" s="7">
        <f>E20*100/D20</f>
        <v>52.975038911501791</v>
      </c>
      <c r="G20" s="7">
        <f>G21+G22+G23+G24</f>
        <v>7295.5289999999995</v>
      </c>
      <c r="H20" s="7">
        <f>H21+H22+H23+H24</f>
        <v>7295.5289999999995</v>
      </c>
      <c r="I20" s="6">
        <v>100</v>
      </c>
      <c r="J20" s="7">
        <f>J21+J22+J23+J24</f>
        <v>6476.1059999999998</v>
      </c>
      <c r="K20" s="6">
        <v>0</v>
      </c>
      <c r="L20" s="6">
        <f>K20*100/J20</f>
        <v>0</v>
      </c>
      <c r="M20" s="7">
        <v>0</v>
      </c>
      <c r="N20" s="7">
        <v>0</v>
      </c>
      <c r="O20" s="16" t="e">
        <f>N20*100/M20</f>
        <v>#DIV/0!</v>
      </c>
      <c r="P20" s="86"/>
      <c r="Q20" s="6"/>
    </row>
    <row r="21" spans="1:17" ht="23.25" x14ac:dyDescent="0.25">
      <c r="A21" s="83"/>
      <c r="B21" s="85"/>
      <c r="C21" s="5" t="s">
        <v>16</v>
      </c>
      <c r="D21" s="7">
        <f>G21+J21+M21</f>
        <v>11691.41</v>
      </c>
      <c r="E21" s="6">
        <f>H21+K21+N21</f>
        <v>6356.491</v>
      </c>
      <c r="F21" s="7">
        <f t="shared" ref="F21:F23" si="3">E21*100/D21</f>
        <v>54.368899901722713</v>
      </c>
      <c r="G21" s="6">
        <v>6356.491</v>
      </c>
      <c r="H21" s="6">
        <v>6356.491</v>
      </c>
      <c r="I21" s="6">
        <v>100</v>
      </c>
      <c r="J21" s="6">
        <v>5334.9189999999999</v>
      </c>
      <c r="K21" s="6">
        <v>0</v>
      </c>
      <c r="L21" s="6">
        <f t="shared" ref="L21:L24" si="4">K21*100/J21</f>
        <v>0</v>
      </c>
      <c r="M21" s="7">
        <v>0</v>
      </c>
      <c r="N21" s="6">
        <v>0</v>
      </c>
      <c r="O21" s="16" t="e">
        <f t="shared" ref="O21" si="5">N21*100/M21</f>
        <v>#DIV/0!</v>
      </c>
      <c r="P21" s="87"/>
      <c r="Q21" s="6"/>
    </row>
    <row r="22" spans="1:17" ht="23.25" x14ac:dyDescent="0.25">
      <c r="A22" s="83"/>
      <c r="B22" s="85"/>
      <c r="C22" s="5" t="s">
        <v>20</v>
      </c>
      <c r="D22" s="6">
        <f>G22+J22</f>
        <v>305.46899999999999</v>
      </c>
      <c r="E22" s="6">
        <f>H22</f>
        <v>196.59299999999999</v>
      </c>
      <c r="F22" s="7">
        <f t="shared" si="3"/>
        <v>64.357758070377031</v>
      </c>
      <c r="G22" s="6">
        <v>196.59299999999999</v>
      </c>
      <c r="H22" s="6">
        <v>196.59299999999999</v>
      </c>
      <c r="I22" s="6">
        <v>100</v>
      </c>
      <c r="J22" s="6">
        <v>108.876</v>
      </c>
      <c r="K22" s="6">
        <v>0</v>
      </c>
      <c r="L22" s="6">
        <f t="shared" si="4"/>
        <v>0</v>
      </c>
      <c r="M22" s="7">
        <v>0</v>
      </c>
      <c r="N22" s="6">
        <v>0</v>
      </c>
      <c r="O22" s="16" t="e">
        <f>N22*100/M22</f>
        <v>#DIV/0!</v>
      </c>
      <c r="P22" s="87"/>
      <c r="Q22" s="6"/>
    </row>
    <row r="23" spans="1:17" ht="22.5" x14ac:dyDescent="0.25">
      <c r="A23" s="83"/>
      <c r="B23" s="85"/>
      <c r="C23" s="56" t="s">
        <v>21</v>
      </c>
      <c r="D23" s="6">
        <f>G23+J23</f>
        <v>1482.837</v>
      </c>
      <c r="E23" s="6">
        <f>H23+K23+N23</f>
        <v>500.52600000000001</v>
      </c>
      <c r="F23" s="7">
        <f t="shared" si="3"/>
        <v>33.754620366230405</v>
      </c>
      <c r="G23" s="6">
        <f>344.899+155.627</f>
        <v>500.52600000000001</v>
      </c>
      <c r="H23" s="6">
        <v>500.52600000000001</v>
      </c>
      <c r="I23" s="6">
        <v>100</v>
      </c>
      <c r="J23" s="10">
        <f>286.516+695.795</f>
        <v>982.31099999999992</v>
      </c>
      <c r="K23" s="6">
        <v>0</v>
      </c>
      <c r="L23" s="6">
        <f t="shared" si="4"/>
        <v>0</v>
      </c>
      <c r="M23" s="29">
        <v>0</v>
      </c>
      <c r="N23" s="6">
        <v>0</v>
      </c>
      <c r="O23" s="16" t="e">
        <f t="shared" ref="O23" si="6">N23*100/M23</f>
        <v>#DIV/0!</v>
      </c>
      <c r="P23" s="87"/>
      <c r="Q23" s="6"/>
    </row>
    <row r="24" spans="1:17" ht="23.25" x14ac:dyDescent="0.25">
      <c r="A24" s="83"/>
      <c r="B24" s="85"/>
      <c r="C24" s="5" t="s">
        <v>22</v>
      </c>
      <c r="D24" s="7">
        <f>G24+J24+M24</f>
        <v>291.91899999999998</v>
      </c>
      <c r="E24" s="6">
        <v>0</v>
      </c>
      <c r="F24" s="7">
        <f>E24*100/D24</f>
        <v>0</v>
      </c>
      <c r="G24" s="6">
        <f>151.196+90.723</f>
        <v>241.91899999999998</v>
      </c>
      <c r="H24" s="6">
        <v>241.91900000000001</v>
      </c>
      <c r="I24" s="6">
        <v>100</v>
      </c>
      <c r="J24" s="6">
        <v>50</v>
      </c>
      <c r="K24" s="6">
        <v>0</v>
      </c>
      <c r="L24" s="6">
        <f t="shared" si="4"/>
        <v>0</v>
      </c>
      <c r="M24" s="7">
        <v>0</v>
      </c>
      <c r="N24" s="6">
        <v>0</v>
      </c>
      <c r="O24" s="6">
        <v>0</v>
      </c>
      <c r="P24" s="87"/>
      <c r="Q24" s="6"/>
    </row>
    <row r="25" spans="1:17" ht="79.5" x14ac:dyDescent="0.25">
      <c r="A25" s="84"/>
      <c r="B25" s="4" t="s">
        <v>19</v>
      </c>
      <c r="C25" s="28" t="s">
        <v>37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8"/>
      <c r="Q25" s="6"/>
    </row>
    <row r="26" spans="1:17" x14ac:dyDescent="0.25">
      <c r="A26" s="79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</row>
    <row r="27" spans="1:17" x14ac:dyDescent="0.25">
      <c r="A27" s="98"/>
      <c r="B27" s="99"/>
      <c r="C27" s="17"/>
      <c r="D27" s="18"/>
      <c r="E27" s="18"/>
      <c r="F27" s="19"/>
      <c r="G27" s="19"/>
      <c r="H27" s="20"/>
      <c r="I27" s="19"/>
      <c r="J27" s="18"/>
      <c r="K27" s="19"/>
      <c r="L27" s="19"/>
      <c r="M27" s="18"/>
      <c r="N27" s="19"/>
      <c r="O27" s="19"/>
      <c r="P27" s="97"/>
      <c r="Q27" s="19"/>
    </row>
    <row r="28" spans="1:17" x14ac:dyDescent="0.25">
      <c r="A28" s="98"/>
      <c r="B28" s="99"/>
      <c r="C28" s="21"/>
      <c r="D28" s="18"/>
      <c r="E28" s="19"/>
      <c r="F28" s="19"/>
      <c r="G28" s="19"/>
      <c r="H28" s="19"/>
      <c r="I28" s="19"/>
      <c r="J28" s="19"/>
      <c r="K28" s="19"/>
      <c r="L28" s="19"/>
      <c r="M28" s="18"/>
      <c r="N28" s="19"/>
      <c r="O28" s="19"/>
      <c r="P28" s="97"/>
      <c r="Q28" s="19"/>
    </row>
    <row r="29" spans="1:17" x14ac:dyDescent="0.25">
      <c r="A29" s="98"/>
      <c r="B29" s="99"/>
      <c r="C29" s="21"/>
      <c r="D29" s="19"/>
      <c r="E29" s="19"/>
      <c r="F29" s="19"/>
      <c r="G29" s="19"/>
      <c r="H29" s="19"/>
      <c r="I29" s="19"/>
      <c r="J29" s="19"/>
      <c r="K29" s="19"/>
      <c r="L29" s="19"/>
      <c r="M29" s="18"/>
      <c r="N29" s="19"/>
      <c r="O29" s="19"/>
      <c r="P29" s="97"/>
      <c r="Q29" s="19"/>
    </row>
    <row r="30" spans="1:17" x14ac:dyDescent="0.25">
      <c r="A30" s="98"/>
      <c r="B30" s="99"/>
      <c r="C30" s="21"/>
      <c r="D30" s="19"/>
      <c r="E30" s="19"/>
      <c r="F30" s="19"/>
      <c r="G30" s="19"/>
      <c r="H30" s="19"/>
      <c r="I30" s="19"/>
      <c r="J30" s="22"/>
      <c r="K30" s="19"/>
      <c r="L30" s="19"/>
      <c r="M30" s="23"/>
      <c r="N30" s="19"/>
      <c r="O30" s="19"/>
      <c r="P30" s="97"/>
      <c r="Q30" s="19"/>
    </row>
    <row r="31" spans="1:17" x14ac:dyDescent="0.25">
      <c r="A31" s="98"/>
      <c r="B31" s="99"/>
      <c r="C31" s="21"/>
      <c r="D31" s="18"/>
      <c r="E31" s="19"/>
      <c r="F31" s="19"/>
      <c r="G31" s="19"/>
      <c r="H31" s="19"/>
      <c r="I31" s="19"/>
      <c r="J31" s="19"/>
      <c r="K31" s="19"/>
      <c r="L31" s="19"/>
      <c r="M31" s="18"/>
      <c r="N31" s="19"/>
      <c r="O31" s="19"/>
      <c r="P31" s="97"/>
      <c r="Q31" s="19"/>
    </row>
    <row r="32" spans="1:17" x14ac:dyDescent="0.25">
      <c r="A32" s="98"/>
      <c r="B32" s="17"/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97"/>
      <c r="Q32" s="19"/>
    </row>
    <row r="33" spans="1:17" ht="27.75" customHeight="1" x14ac:dyDescent="0.25">
      <c r="A33" s="79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</row>
    <row r="34" spans="1:17" x14ac:dyDescent="0.25">
      <c r="A34" s="98"/>
      <c r="B34" s="99"/>
      <c r="C34" s="17"/>
      <c r="D34" s="18"/>
      <c r="E34" s="18"/>
      <c r="F34" s="19"/>
      <c r="G34" s="19"/>
      <c r="H34" s="20"/>
      <c r="I34" s="19"/>
      <c r="J34" s="18"/>
      <c r="K34" s="19"/>
      <c r="L34" s="19"/>
      <c r="M34" s="18"/>
      <c r="N34" s="19"/>
      <c r="O34" s="19"/>
      <c r="P34" s="97"/>
      <c r="Q34" s="19"/>
    </row>
    <row r="35" spans="1:17" x14ac:dyDescent="0.25">
      <c r="A35" s="98"/>
      <c r="B35" s="99"/>
      <c r="C35" s="21"/>
      <c r="D35" s="18"/>
      <c r="E35" s="19"/>
      <c r="F35" s="19"/>
      <c r="G35" s="19"/>
      <c r="H35" s="19"/>
      <c r="I35" s="19"/>
      <c r="J35" s="19"/>
      <c r="K35" s="19"/>
      <c r="L35" s="19"/>
      <c r="M35" s="18"/>
      <c r="N35" s="19"/>
      <c r="O35" s="19"/>
      <c r="P35" s="97"/>
      <c r="Q35" s="19"/>
    </row>
    <row r="36" spans="1:17" x14ac:dyDescent="0.25">
      <c r="A36" s="98"/>
      <c r="B36" s="99"/>
      <c r="C36" s="21"/>
      <c r="D36" s="19"/>
      <c r="E36" s="19"/>
      <c r="F36" s="19"/>
      <c r="G36" s="19"/>
      <c r="H36" s="19"/>
      <c r="I36" s="19"/>
      <c r="J36" s="19"/>
      <c r="K36" s="19"/>
      <c r="L36" s="19"/>
      <c r="M36" s="18"/>
      <c r="N36" s="19"/>
      <c r="O36" s="19"/>
      <c r="P36" s="97"/>
      <c r="Q36" s="19"/>
    </row>
    <row r="37" spans="1:17" x14ac:dyDescent="0.25">
      <c r="A37" s="98"/>
      <c r="B37" s="99"/>
      <c r="C37" s="21"/>
      <c r="D37" s="19"/>
      <c r="E37" s="19"/>
      <c r="F37" s="19"/>
      <c r="G37" s="19"/>
      <c r="H37" s="19"/>
      <c r="I37" s="19"/>
      <c r="J37" s="22"/>
      <c r="K37" s="19"/>
      <c r="L37" s="19"/>
      <c r="M37" s="23"/>
      <c r="N37" s="19"/>
      <c r="O37" s="19"/>
      <c r="P37" s="97"/>
      <c r="Q37" s="19"/>
    </row>
    <row r="38" spans="1:17" x14ac:dyDescent="0.25">
      <c r="A38" s="98"/>
      <c r="B38" s="99"/>
      <c r="C38" s="21"/>
      <c r="D38" s="18"/>
      <c r="E38" s="19"/>
      <c r="F38" s="19"/>
      <c r="G38" s="19"/>
      <c r="H38" s="19"/>
      <c r="I38" s="19"/>
      <c r="J38" s="19"/>
      <c r="K38" s="19"/>
      <c r="L38" s="19"/>
      <c r="M38" s="18"/>
      <c r="N38" s="19"/>
      <c r="O38" s="19"/>
      <c r="P38" s="97"/>
      <c r="Q38" s="19"/>
    </row>
    <row r="39" spans="1:17" ht="147.75" customHeight="1" x14ac:dyDescent="0.25">
      <c r="A39" s="98"/>
      <c r="B39" s="17"/>
      <c r="C39" s="26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97"/>
      <c r="Q39" s="19"/>
    </row>
    <row r="40" spans="1:17" x14ac:dyDescent="0.25">
      <c r="A40" s="79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</row>
    <row r="41" spans="1:17" x14ac:dyDescent="0.25">
      <c r="A41" s="98"/>
      <c r="B41" s="99"/>
      <c r="C41" s="17"/>
      <c r="D41" s="18"/>
      <c r="E41" s="18"/>
      <c r="F41" s="19"/>
      <c r="G41" s="19"/>
      <c r="H41" s="20"/>
      <c r="I41" s="19"/>
      <c r="J41" s="18"/>
      <c r="K41" s="19"/>
      <c r="L41" s="19"/>
      <c r="M41" s="27"/>
      <c r="N41" s="19"/>
      <c r="O41" s="19"/>
      <c r="P41" s="97"/>
      <c r="Q41" s="19"/>
    </row>
    <row r="42" spans="1:17" x14ac:dyDescent="0.25">
      <c r="A42" s="98"/>
      <c r="B42" s="99"/>
      <c r="C42" s="21"/>
      <c r="D42" s="18"/>
      <c r="E42" s="19"/>
      <c r="F42" s="19"/>
      <c r="G42" s="19"/>
      <c r="H42" s="19"/>
      <c r="I42" s="19"/>
      <c r="J42" s="19"/>
      <c r="K42" s="19"/>
      <c r="L42" s="19"/>
      <c r="M42" s="18"/>
      <c r="N42" s="19"/>
      <c r="O42" s="19"/>
      <c r="P42" s="97"/>
      <c r="Q42" s="19"/>
    </row>
    <row r="43" spans="1:17" x14ac:dyDescent="0.25">
      <c r="A43" s="98"/>
      <c r="B43" s="99"/>
      <c r="C43" s="21"/>
      <c r="D43" s="19"/>
      <c r="E43" s="19"/>
      <c r="F43" s="19"/>
      <c r="G43" s="19"/>
      <c r="H43" s="19"/>
      <c r="I43" s="19"/>
      <c r="J43" s="19"/>
      <c r="K43" s="19"/>
      <c r="L43" s="19"/>
      <c r="M43" s="18"/>
      <c r="N43" s="19"/>
      <c r="O43" s="19"/>
      <c r="P43" s="97"/>
      <c r="Q43" s="19"/>
    </row>
    <row r="44" spans="1:17" x14ac:dyDescent="0.25">
      <c r="A44" s="98"/>
      <c r="B44" s="99"/>
      <c r="C44" s="21"/>
      <c r="D44" s="19"/>
      <c r="E44" s="19"/>
      <c r="F44" s="19"/>
      <c r="G44" s="19"/>
      <c r="H44" s="19"/>
      <c r="I44" s="19"/>
      <c r="J44" s="22"/>
      <c r="K44" s="19"/>
      <c r="L44" s="19"/>
      <c r="M44" s="23"/>
      <c r="N44" s="19"/>
      <c r="O44" s="19"/>
      <c r="P44" s="97"/>
      <c r="Q44" s="19"/>
    </row>
    <row r="45" spans="1:17" x14ac:dyDescent="0.25">
      <c r="A45" s="98"/>
      <c r="B45" s="99"/>
      <c r="C45" s="21"/>
      <c r="D45" s="18"/>
      <c r="E45" s="19"/>
      <c r="F45" s="19"/>
      <c r="G45" s="19"/>
      <c r="H45" s="19"/>
      <c r="I45" s="19"/>
      <c r="J45" s="19"/>
      <c r="K45" s="19"/>
      <c r="L45" s="19"/>
      <c r="M45" s="27"/>
      <c r="N45" s="19"/>
      <c r="O45" s="19"/>
      <c r="P45" s="97"/>
      <c r="Q45" s="19"/>
    </row>
    <row r="46" spans="1:17" x14ac:dyDescent="0.25">
      <c r="A46" s="98"/>
      <c r="B46" s="17"/>
      <c r="C46" s="26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97"/>
      <c r="Q46" s="19"/>
    </row>
    <row r="47" spans="1:17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</row>
    <row r="48" spans="1:17" x14ac:dyDescent="0.25">
      <c r="A48" s="98"/>
      <c r="B48" s="99"/>
      <c r="C48" s="17"/>
      <c r="D48" s="18"/>
      <c r="E48" s="18"/>
      <c r="F48" s="19"/>
      <c r="G48" s="19"/>
      <c r="H48" s="20"/>
      <c r="I48" s="19"/>
      <c r="J48" s="18"/>
      <c r="K48" s="19"/>
      <c r="L48" s="19"/>
      <c r="M48" s="27"/>
      <c r="N48" s="19"/>
      <c r="O48" s="19"/>
      <c r="P48" s="97"/>
      <c r="Q48" s="19"/>
    </row>
    <row r="49" spans="1:17" x14ac:dyDescent="0.25">
      <c r="A49" s="98"/>
      <c r="B49" s="99"/>
      <c r="C49" s="21"/>
      <c r="D49" s="18"/>
      <c r="E49" s="19"/>
      <c r="F49" s="19"/>
      <c r="G49" s="19"/>
      <c r="H49" s="19"/>
      <c r="I49" s="19"/>
      <c r="J49" s="19"/>
      <c r="K49" s="19"/>
      <c r="L49" s="19"/>
      <c r="M49" s="18"/>
      <c r="N49" s="19"/>
      <c r="O49" s="19"/>
      <c r="P49" s="97"/>
      <c r="Q49" s="19"/>
    </row>
    <row r="50" spans="1:17" x14ac:dyDescent="0.25">
      <c r="A50" s="98"/>
      <c r="B50" s="99"/>
      <c r="C50" s="21"/>
      <c r="D50" s="19"/>
      <c r="E50" s="19"/>
      <c r="F50" s="19"/>
      <c r="G50" s="19"/>
      <c r="H50" s="19"/>
      <c r="I50" s="19"/>
      <c r="J50" s="19"/>
      <c r="K50" s="19"/>
      <c r="L50" s="19"/>
      <c r="M50" s="18"/>
      <c r="N50" s="19"/>
      <c r="O50" s="19"/>
      <c r="P50" s="97"/>
      <c r="Q50" s="19"/>
    </row>
    <row r="51" spans="1:17" x14ac:dyDescent="0.25">
      <c r="A51" s="98"/>
      <c r="B51" s="99"/>
      <c r="C51" s="21"/>
      <c r="D51" s="19"/>
      <c r="E51" s="19"/>
      <c r="F51" s="19"/>
      <c r="G51" s="19"/>
      <c r="H51" s="19"/>
      <c r="I51" s="19"/>
      <c r="J51" s="22"/>
      <c r="K51" s="19"/>
      <c r="L51" s="19"/>
      <c r="M51" s="23"/>
      <c r="N51" s="19"/>
      <c r="O51" s="19"/>
      <c r="P51" s="97"/>
      <c r="Q51" s="19"/>
    </row>
    <row r="52" spans="1:17" x14ac:dyDescent="0.25">
      <c r="A52" s="98"/>
      <c r="B52" s="99"/>
      <c r="C52" s="21"/>
      <c r="D52" s="18"/>
      <c r="E52" s="19"/>
      <c r="F52" s="19"/>
      <c r="G52" s="19"/>
      <c r="H52" s="19"/>
      <c r="I52" s="19"/>
      <c r="J52" s="19"/>
      <c r="K52" s="19"/>
      <c r="L52" s="19"/>
      <c r="M52" s="27"/>
      <c r="N52" s="19"/>
      <c r="O52" s="19"/>
      <c r="P52" s="97"/>
      <c r="Q52" s="19"/>
    </row>
    <row r="53" spans="1:17" x14ac:dyDescent="0.25">
      <c r="A53" s="98"/>
      <c r="B53" s="17"/>
      <c r="C53" s="26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97"/>
      <c r="Q53" s="19"/>
    </row>
    <row r="54" spans="1:17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</sheetData>
  <mergeCells count="41">
    <mergeCell ref="A47:Q47"/>
    <mergeCell ref="A19:Q19"/>
    <mergeCell ref="A48:A53"/>
    <mergeCell ref="B48:B52"/>
    <mergeCell ref="P48:P53"/>
    <mergeCell ref="A26:Q26"/>
    <mergeCell ref="A27:A32"/>
    <mergeCell ref="B27:B31"/>
    <mergeCell ref="P27:P32"/>
    <mergeCell ref="A33:Q33"/>
    <mergeCell ref="A34:A39"/>
    <mergeCell ref="B34:B38"/>
    <mergeCell ref="P34:P39"/>
    <mergeCell ref="A40:Q40"/>
    <mergeCell ref="A41:A46"/>
    <mergeCell ref="B41:B45"/>
    <mergeCell ref="P41:P46"/>
    <mergeCell ref="A20:A25"/>
    <mergeCell ref="B20:B24"/>
    <mergeCell ref="P20:P25"/>
    <mergeCell ref="Q8:Q10"/>
    <mergeCell ref="D9:F9"/>
    <mergeCell ref="G9:I9"/>
    <mergeCell ref="J9:L9"/>
    <mergeCell ref="M9:O9"/>
    <mergeCell ref="D11:F11"/>
    <mergeCell ref="G11:I11"/>
    <mergeCell ref="J11:L11"/>
    <mergeCell ref="M11:O11"/>
    <mergeCell ref="A12:Q12"/>
    <mergeCell ref="A13:A18"/>
    <mergeCell ref="B13:B17"/>
    <mergeCell ref="P13:P18"/>
    <mergeCell ref="C2:O2"/>
    <mergeCell ref="A4:P4"/>
    <mergeCell ref="C6:O6"/>
    <mergeCell ref="A8:A10"/>
    <mergeCell ref="B8:B10"/>
    <mergeCell ref="C8:C10"/>
    <mergeCell ref="D8:O8"/>
    <mergeCell ref="P8:P10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54"/>
  <sheetViews>
    <sheetView zoomScale="90" zoomScaleNormal="90" workbookViewId="0">
      <selection activeCell="C2" sqref="C2:O2"/>
    </sheetView>
  </sheetViews>
  <sheetFormatPr defaultRowHeight="15" x14ac:dyDescent="0.25"/>
  <cols>
    <col min="1" max="1" width="4.42578125" customWidth="1"/>
    <col min="2" max="2" width="10.28515625" customWidth="1"/>
    <col min="3" max="3" width="12.7109375" customWidth="1"/>
    <col min="4" max="4" width="9.85546875" customWidth="1"/>
    <col min="5" max="5" width="9.7109375" customWidth="1"/>
    <col min="6" max="6" width="7.42578125" customWidth="1"/>
    <col min="7" max="7" width="9.85546875" customWidth="1"/>
    <col min="8" max="8" width="9.28515625" customWidth="1"/>
    <col min="9" max="9" width="8.140625" customWidth="1"/>
    <col min="10" max="10" width="8.5703125" customWidth="1"/>
    <col min="11" max="11" width="8.85546875" customWidth="1"/>
    <col min="12" max="12" width="7.5703125" customWidth="1"/>
    <col min="13" max="13" width="8.7109375" customWidth="1"/>
    <col min="14" max="14" width="7.7109375" customWidth="1"/>
    <col min="15" max="18" width="7.42578125" customWidth="1"/>
    <col min="19" max="19" width="16.5703125" customWidth="1"/>
  </cols>
  <sheetData>
    <row r="1" spans="1:20" ht="6.75" customHeight="1" x14ac:dyDescent="0.25"/>
    <row r="2" spans="1:20" ht="30" customHeight="1" x14ac:dyDescent="0.25">
      <c r="C2" s="93" t="s">
        <v>118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49"/>
      <c r="Q2" s="49"/>
      <c r="R2" s="49"/>
    </row>
    <row r="3" spans="1:20" ht="3.75" customHeight="1" x14ac:dyDescent="0.25"/>
    <row r="4" spans="1:20" ht="17.25" customHeight="1" x14ac:dyDescent="0.25">
      <c r="A4" s="64" t="s">
        <v>60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</row>
    <row r="5" spans="1:20" ht="3.75" customHeight="1" x14ac:dyDescent="0.25"/>
    <row r="6" spans="1:20" x14ac:dyDescent="0.25">
      <c r="C6" s="66" t="s">
        <v>61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48"/>
      <c r="Q6" s="48"/>
      <c r="R6" s="48"/>
    </row>
    <row r="8" spans="1:20" x14ac:dyDescent="0.25">
      <c r="A8" s="67" t="s">
        <v>2</v>
      </c>
      <c r="B8" s="70" t="s">
        <v>3</v>
      </c>
      <c r="C8" s="73" t="s">
        <v>4</v>
      </c>
      <c r="D8" s="94" t="s">
        <v>6</v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6"/>
      <c r="S8" s="76" t="s">
        <v>9</v>
      </c>
      <c r="T8" s="73" t="s">
        <v>10</v>
      </c>
    </row>
    <row r="9" spans="1:20" x14ac:dyDescent="0.25">
      <c r="A9" s="68"/>
      <c r="B9" s="71"/>
      <c r="C9" s="74"/>
      <c r="D9" s="60" t="s">
        <v>5</v>
      </c>
      <c r="E9" s="61"/>
      <c r="F9" s="62"/>
      <c r="G9" s="60" t="s">
        <v>7</v>
      </c>
      <c r="H9" s="61"/>
      <c r="I9" s="62"/>
      <c r="J9" s="60" t="s">
        <v>8</v>
      </c>
      <c r="K9" s="61"/>
      <c r="L9" s="62"/>
      <c r="M9" s="60" t="s">
        <v>14</v>
      </c>
      <c r="N9" s="61"/>
      <c r="O9" s="62"/>
      <c r="P9" s="60" t="s">
        <v>101</v>
      </c>
      <c r="Q9" s="61"/>
      <c r="R9" s="62"/>
      <c r="S9" s="77"/>
      <c r="T9" s="74"/>
    </row>
    <row r="10" spans="1:20" ht="121.5" customHeight="1" x14ac:dyDescent="0.25">
      <c r="A10" s="69"/>
      <c r="B10" s="72"/>
      <c r="C10" s="75"/>
      <c r="D10" s="2" t="s">
        <v>11</v>
      </c>
      <c r="E10" s="2" t="s">
        <v>12</v>
      </c>
      <c r="F10" s="3" t="s">
        <v>13</v>
      </c>
      <c r="G10" s="2" t="s">
        <v>11</v>
      </c>
      <c r="H10" s="2" t="s">
        <v>12</v>
      </c>
      <c r="I10" s="3" t="s">
        <v>13</v>
      </c>
      <c r="J10" s="2" t="s">
        <v>11</v>
      </c>
      <c r="K10" s="2" t="s">
        <v>12</v>
      </c>
      <c r="L10" s="3" t="s">
        <v>13</v>
      </c>
      <c r="M10" s="2" t="s">
        <v>11</v>
      </c>
      <c r="N10" s="2" t="s">
        <v>12</v>
      </c>
      <c r="O10" s="3" t="s">
        <v>13</v>
      </c>
      <c r="P10" s="2" t="s">
        <v>11</v>
      </c>
      <c r="Q10" s="2" t="s">
        <v>12</v>
      </c>
      <c r="R10" s="3" t="s">
        <v>13</v>
      </c>
      <c r="S10" s="78"/>
      <c r="T10" s="75"/>
    </row>
    <row r="11" spans="1:20" x14ac:dyDescent="0.25">
      <c r="A11" s="1">
        <v>1</v>
      </c>
      <c r="B11" s="1">
        <v>2</v>
      </c>
      <c r="C11" s="1">
        <v>3</v>
      </c>
      <c r="D11" s="60">
        <v>4</v>
      </c>
      <c r="E11" s="61"/>
      <c r="F11" s="62"/>
      <c r="G11" s="60">
        <v>5</v>
      </c>
      <c r="H11" s="61"/>
      <c r="I11" s="62"/>
      <c r="J11" s="60">
        <v>6</v>
      </c>
      <c r="K11" s="61"/>
      <c r="L11" s="62"/>
      <c r="M11" s="60">
        <v>7</v>
      </c>
      <c r="N11" s="61"/>
      <c r="O11" s="62"/>
      <c r="P11" s="47"/>
      <c r="Q11" s="47"/>
      <c r="R11" s="47"/>
      <c r="S11" s="1">
        <v>8</v>
      </c>
      <c r="T11" s="1">
        <v>9</v>
      </c>
    </row>
    <row r="12" spans="1:20" ht="12.75" customHeight="1" x14ac:dyDescent="0.25">
      <c r="A12" s="81" t="s">
        <v>62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</row>
    <row r="13" spans="1:20" ht="81" customHeight="1" x14ac:dyDescent="0.25">
      <c r="A13" s="82" t="s">
        <v>18</v>
      </c>
      <c r="B13" s="85" t="s">
        <v>17</v>
      </c>
      <c r="C13" s="4" t="s">
        <v>15</v>
      </c>
      <c r="D13" s="7">
        <f t="shared" ref="D13:J13" si="0">D17</f>
        <v>1354.2</v>
      </c>
      <c r="E13" s="7">
        <f t="shared" si="0"/>
        <v>1354.2</v>
      </c>
      <c r="F13" s="7">
        <f t="shared" si="0"/>
        <v>100</v>
      </c>
      <c r="G13" s="7">
        <f t="shared" si="0"/>
        <v>334.2</v>
      </c>
      <c r="H13" s="7">
        <f t="shared" si="0"/>
        <v>334.2</v>
      </c>
      <c r="I13" s="6">
        <f t="shared" si="0"/>
        <v>100</v>
      </c>
      <c r="J13" s="7">
        <f t="shared" si="0"/>
        <v>320</v>
      </c>
      <c r="K13" s="16">
        <v>320</v>
      </c>
      <c r="L13" s="6">
        <f>K13*100/J13</f>
        <v>100</v>
      </c>
      <c r="M13" s="7">
        <f>M17</f>
        <v>350</v>
      </c>
      <c r="N13" s="6">
        <v>350</v>
      </c>
      <c r="O13" s="6">
        <f>N13*100/M13</f>
        <v>100</v>
      </c>
      <c r="P13" s="7">
        <f>P17</f>
        <v>350</v>
      </c>
      <c r="Q13" s="6">
        <v>350</v>
      </c>
      <c r="R13" s="6">
        <f>Q13*100/P13</f>
        <v>100</v>
      </c>
      <c r="S13" s="86" t="s">
        <v>63</v>
      </c>
      <c r="T13" s="6"/>
    </row>
    <row r="14" spans="1:20" ht="23.25" x14ac:dyDescent="0.25">
      <c r="A14" s="83"/>
      <c r="B14" s="85"/>
      <c r="C14" s="5" t="s">
        <v>16</v>
      </c>
      <c r="D14" s="7">
        <f>G14+J14+M14</f>
        <v>0</v>
      </c>
      <c r="E14" s="6">
        <f>H14+K14+N14</f>
        <v>0</v>
      </c>
      <c r="F14" s="7"/>
      <c r="G14" s="6"/>
      <c r="H14" s="6"/>
      <c r="I14" s="6"/>
      <c r="J14" s="6"/>
      <c r="K14" s="6"/>
      <c r="L14" s="6"/>
      <c r="M14" s="7">
        <v>0</v>
      </c>
      <c r="N14" s="6">
        <v>0</v>
      </c>
      <c r="O14" s="6">
        <v>0</v>
      </c>
      <c r="P14" s="7">
        <v>0</v>
      </c>
      <c r="Q14" s="6">
        <v>0</v>
      </c>
      <c r="R14" s="6">
        <v>0</v>
      </c>
      <c r="S14" s="87"/>
      <c r="T14" s="6"/>
    </row>
    <row r="15" spans="1:20" ht="23.25" x14ac:dyDescent="0.25">
      <c r="A15" s="83"/>
      <c r="B15" s="85"/>
      <c r="C15" s="5" t="s">
        <v>20</v>
      </c>
      <c r="D15" s="6">
        <f>G15+J15</f>
        <v>0</v>
      </c>
      <c r="E15" s="6">
        <f>H15</f>
        <v>0</v>
      </c>
      <c r="F15" s="7"/>
      <c r="G15" s="6"/>
      <c r="H15" s="6"/>
      <c r="I15" s="6"/>
      <c r="J15" s="6"/>
      <c r="K15" s="6"/>
      <c r="L15" s="6"/>
      <c r="M15" s="7">
        <v>0</v>
      </c>
      <c r="N15" s="6">
        <v>0</v>
      </c>
      <c r="O15" s="6">
        <v>0</v>
      </c>
      <c r="P15" s="7">
        <v>0</v>
      </c>
      <c r="Q15" s="6">
        <v>0</v>
      </c>
      <c r="R15" s="6">
        <v>0</v>
      </c>
      <c r="S15" s="87"/>
      <c r="T15" s="6"/>
    </row>
    <row r="16" spans="1:20" ht="23.25" x14ac:dyDescent="0.25">
      <c r="A16" s="83"/>
      <c r="B16" s="85"/>
      <c r="C16" s="5" t="s">
        <v>21</v>
      </c>
      <c r="D16" s="6">
        <f>G16+J16</f>
        <v>0</v>
      </c>
      <c r="E16" s="6">
        <f>H16+K16+N16</f>
        <v>0</v>
      </c>
      <c r="F16" s="7"/>
      <c r="G16" s="6"/>
      <c r="H16" s="6"/>
      <c r="I16" s="6"/>
      <c r="J16" s="10"/>
      <c r="K16" s="6"/>
      <c r="L16" s="6"/>
      <c r="M16" s="29">
        <v>0</v>
      </c>
      <c r="N16" s="6">
        <v>0</v>
      </c>
      <c r="O16" s="6">
        <v>0</v>
      </c>
      <c r="P16" s="29">
        <v>0</v>
      </c>
      <c r="Q16" s="6">
        <v>0</v>
      </c>
      <c r="R16" s="6">
        <v>0</v>
      </c>
      <c r="S16" s="87"/>
      <c r="T16" s="6"/>
    </row>
    <row r="17" spans="1:20" ht="23.25" x14ac:dyDescent="0.25">
      <c r="A17" s="83"/>
      <c r="B17" s="85"/>
      <c r="C17" s="5" t="s">
        <v>22</v>
      </c>
      <c r="D17" s="7">
        <f>G17+J17+M17+P17</f>
        <v>1354.2</v>
      </c>
      <c r="E17" s="6">
        <f>H17+K17+N17+Q17</f>
        <v>1354.2</v>
      </c>
      <c r="F17" s="7">
        <f>E17*100/D17</f>
        <v>100</v>
      </c>
      <c r="G17" s="6">
        <v>334.2</v>
      </c>
      <c r="H17" s="6">
        <v>334.2</v>
      </c>
      <c r="I17" s="6">
        <v>100</v>
      </c>
      <c r="J17" s="6">
        <v>320</v>
      </c>
      <c r="K17" s="6">
        <v>320</v>
      </c>
      <c r="L17" s="6">
        <v>100</v>
      </c>
      <c r="M17" s="7">
        <v>350</v>
      </c>
      <c r="N17" s="6">
        <v>350</v>
      </c>
      <c r="O17" s="6">
        <v>100</v>
      </c>
      <c r="P17" s="7">
        <v>350</v>
      </c>
      <c r="Q17" s="6">
        <v>350</v>
      </c>
      <c r="R17" s="6">
        <v>100</v>
      </c>
      <c r="S17" s="87"/>
      <c r="T17" s="6"/>
    </row>
    <row r="18" spans="1:20" ht="78.75" customHeight="1" x14ac:dyDescent="0.25">
      <c r="A18" s="84"/>
      <c r="B18" s="4" t="s">
        <v>19</v>
      </c>
      <c r="C18" s="14" t="s">
        <v>64</v>
      </c>
      <c r="D18" s="8">
        <f>G18+J18+M18</f>
        <v>45</v>
      </c>
      <c r="E18" s="8">
        <f>H18+K18</f>
        <v>40</v>
      </c>
      <c r="F18" s="8">
        <f>E18*100/D18</f>
        <v>88.888888888888886</v>
      </c>
      <c r="G18" s="8">
        <v>15</v>
      </c>
      <c r="H18" s="8">
        <v>20</v>
      </c>
      <c r="I18" s="8">
        <f>H18*100/G18</f>
        <v>133.33333333333334</v>
      </c>
      <c r="J18" s="8">
        <v>15</v>
      </c>
      <c r="K18" s="8">
        <v>20</v>
      </c>
      <c r="L18" s="8">
        <f>K18*100/J18</f>
        <v>133.33333333333334</v>
      </c>
      <c r="M18" s="8">
        <v>15</v>
      </c>
      <c r="N18" s="8">
        <v>0</v>
      </c>
      <c r="O18" s="8">
        <v>0</v>
      </c>
      <c r="P18" s="8">
        <v>15</v>
      </c>
      <c r="Q18" s="8">
        <v>0</v>
      </c>
      <c r="R18" s="8">
        <v>0</v>
      </c>
      <c r="S18" s="88"/>
      <c r="T18" s="6"/>
    </row>
    <row r="19" spans="1:20" ht="51" customHeight="1" x14ac:dyDescent="0.25">
      <c r="A19" s="89" t="s">
        <v>65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</row>
    <row r="20" spans="1:20" ht="88.5" customHeight="1" x14ac:dyDescent="0.25">
      <c r="A20" s="82" t="s">
        <v>18</v>
      </c>
      <c r="B20" s="85" t="s">
        <v>17</v>
      </c>
      <c r="C20" s="4" t="s">
        <v>15</v>
      </c>
      <c r="D20" s="7">
        <f t="shared" ref="D20:J20" si="1">D24</f>
        <v>1354.2</v>
      </c>
      <c r="E20" s="7">
        <f t="shared" si="1"/>
        <v>1354.2</v>
      </c>
      <c r="F20" s="7">
        <f t="shared" si="1"/>
        <v>100</v>
      </c>
      <c r="G20" s="7">
        <f t="shared" si="1"/>
        <v>334.2</v>
      </c>
      <c r="H20" s="7">
        <f t="shared" si="1"/>
        <v>334.2</v>
      </c>
      <c r="I20" s="6">
        <f t="shared" si="1"/>
        <v>100</v>
      </c>
      <c r="J20" s="7">
        <f t="shared" si="1"/>
        <v>320</v>
      </c>
      <c r="K20" s="16">
        <v>320</v>
      </c>
      <c r="L20" s="6">
        <f>K20*100/J20</f>
        <v>100</v>
      </c>
      <c r="M20" s="7">
        <f>M24</f>
        <v>350</v>
      </c>
      <c r="N20" s="6">
        <v>350</v>
      </c>
      <c r="O20" s="6">
        <f>N20*100/M20</f>
        <v>100</v>
      </c>
      <c r="P20" s="7">
        <f>P24</f>
        <v>350</v>
      </c>
      <c r="Q20" s="6">
        <v>350</v>
      </c>
      <c r="R20" s="6">
        <f>Q20*100/P20</f>
        <v>100</v>
      </c>
      <c r="S20" s="86" t="s">
        <v>66</v>
      </c>
      <c r="T20" s="6"/>
    </row>
    <row r="21" spans="1:20" ht="23.25" x14ac:dyDescent="0.25">
      <c r="A21" s="83"/>
      <c r="B21" s="85"/>
      <c r="C21" s="5" t="s">
        <v>16</v>
      </c>
      <c r="D21" s="7">
        <f>G21+J21+M21</f>
        <v>0</v>
      </c>
      <c r="E21" s="6">
        <f>H21+K21+N21</f>
        <v>0</v>
      </c>
      <c r="F21" s="7"/>
      <c r="G21" s="6"/>
      <c r="H21" s="6"/>
      <c r="I21" s="6"/>
      <c r="J21" s="6"/>
      <c r="K21" s="6"/>
      <c r="L21" s="6"/>
      <c r="M21" s="7">
        <v>0</v>
      </c>
      <c r="N21" s="6">
        <v>0</v>
      </c>
      <c r="O21" s="6">
        <v>0</v>
      </c>
      <c r="P21" s="7">
        <v>0</v>
      </c>
      <c r="Q21" s="6">
        <v>0</v>
      </c>
      <c r="R21" s="6">
        <v>0</v>
      </c>
      <c r="S21" s="87"/>
      <c r="T21" s="6"/>
    </row>
    <row r="22" spans="1:20" ht="23.25" x14ac:dyDescent="0.25">
      <c r="A22" s="83"/>
      <c r="B22" s="85"/>
      <c r="C22" s="5" t="s">
        <v>20</v>
      </c>
      <c r="D22" s="6">
        <f>G22+J22</f>
        <v>0</v>
      </c>
      <c r="E22" s="6">
        <f>H22</f>
        <v>0</v>
      </c>
      <c r="F22" s="7"/>
      <c r="G22" s="6"/>
      <c r="H22" s="6"/>
      <c r="I22" s="6"/>
      <c r="J22" s="6"/>
      <c r="K22" s="6"/>
      <c r="L22" s="6"/>
      <c r="M22" s="7">
        <v>0</v>
      </c>
      <c r="N22" s="6">
        <v>0</v>
      </c>
      <c r="O22" s="6">
        <v>0</v>
      </c>
      <c r="P22" s="7">
        <v>0</v>
      </c>
      <c r="Q22" s="6">
        <v>0</v>
      </c>
      <c r="R22" s="6">
        <v>0</v>
      </c>
      <c r="S22" s="87"/>
      <c r="T22" s="6"/>
    </row>
    <row r="23" spans="1:20" ht="23.25" x14ac:dyDescent="0.25">
      <c r="A23" s="83"/>
      <c r="B23" s="85"/>
      <c r="C23" s="5" t="s">
        <v>21</v>
      </c>
      <c r="D23" s="6">
        <f>G23+J23</f>
        <v>0</v>
      </c>
      <c r="E23" s="6">
        <f>H23+K23+N23</f>
        <v>0</v>
      </c>
      <c r="F23" s="7"/>
      <c r="G23" s="6"/>
      <c r="H23" s="6"/>
      <c r="I23" s="6"/>
      <c r="J23" s="10"/>
      <c r="K23" s="6"/>
      <c r="L23" s="6"/>
      <c r="M23" s="29">
        <v>0</v>
      </c>
      <c r="N23" s="6">
        <v>0</v>
      </c>
      <c r="O23" s="6">
        <v>0</v>
      </c>
      <c r="P23" s="29">
        <v>0</v>
      </c>
      <c r="Q23" s="6">
        <v>0</v>
      </c>
      <c r="R23" s="6">
        <v>0</v>
      </c>
      <c r="S23" s="87"/>
      <c r="T23" s="6"/>
    </row>
    <row r="24" spans="1:20" ht="23.25" x14ac:dyDescent="0.25">
      <c r="A24" s="83"/>
      <c r="B24" s="85"/>
      <c r="C24" s="5" t="s">
        <v>22</v>
      </c>
      <c r="D24" s="7">
        <f>G24+J24+M24+P24</f>
        <v>1354.2</v>
      </c>
      <c r="E24" s="6">
        <f>H24+K24+N24+Q24</f>
        <v>1354.2</v>
      </c>
      <c r="F24" s="7">
        <f>E24*100/D24</f>
        <v>100</v>
      </c>
      <c r="G24" s="6">
        <v>334.2</v>
      </c>
      <c r="H24" s="6">
        <v>334.2</v>
      </c>
      <c r="I24" s="6">
        <v>100</v>
      </c>
      <c r="J24" s="6">
        <v>320</v>
      </c>
      <c r="K24" s="6">
        <v>320</v>
      </c>
      <c r="L24" s="6">
        <v>100</v>
      </c>
      <c r="M24" s="7">
        <v>350</v>
      </c>
      <c r="N24" s="6">
        <v>350</v>
      </c>
      <c r="O24" s="6">
        <v>100</v>
      </c>
      <c r="P24" s="7">
        <v>350</v>
      </c>
      <c r="Q24" s="6">
        <v>350</v>
      </c>
      <c r="R24" s="6">
        <v>100</v>
      </c>
      <c r="S24" s="87"/>
      <c r="T24" s="6"/>
    </row>
    <row r="25" spans="1:20" ht="79.5" x14ac:dyDescent="0.25">
      <c r="A25" s="84"/>
      <c r="B25" s="4" t="s">
        <v>19</v>
      </c>
      <c r="C25" s="28" t="s">
        <v>37</v>
      </c>
      <c r="D25" s="8">
        <f>G25+J25+M25</f>
        <v>45</v>
      </c>
      <c r="E25" s="8">
        <f>H25+K25</f>
        <v>40</v>
      </c>
      <c r="F25" s="8">
        <f>E25*100/D25</f>
        <v>88.888888888888886</v>
      </c>
      <c r="G25" s="8">
        <v>15</v>
      </c>
      <c r="H25" s="8">
        <v>20</v>
      </c>
      <c r="I25" s="8">
        <f>H25*100/G25</f>
        <v>133.33333333333334</v>
      </c>
      <c r="J25" s="8">
        <v>15</v>
      </c>
      <c r="K25" s="8">
        <v>20</v>
      </c>
      <c r="L25" s="8">
        <f>K25*100/J25</f>
        <v>133.33333333333334</v>
      </c>
      <c r="M25" s="8">
        <v>15</v>
      </c>
      <c r="N25" s="8">
        <v>0</v>
      </c>
      <c r="O25" s="8">
        <v>0</v>
      </c>
      <c r="P25" s="8">
        <v>15</v>
      </c>
      <c r="Q25" s="8">
        <v>0</v>
      </c>
      <c r="R25" s="8">
        <v>0</v>
      </c>
      <c r="S25" s="88"/>
      <c r="T25" s="6"/>
    </row>
    <row r="26" spans="1:20" x14ac:dyDescent="0.25">
      <c r="A26" s="89" t="s">
        <v>67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</row>
    <row r="27" spans="1:20" ht="57" x14ac:dyDescent="0.25">
      <c r="A27" s="82" t="s">
        <v>18</v>
      </c>
      <c r="B27" s="85" t="s">
        <v>17</v>
      </c>
      <c r="C27" s="4" t="s">
        <v>15</v>
      </c>
      <c r="D27" s="7">
        <f t="shared" ref="D27:J27" si="2">D31</f>
        <v>1354.2</v>
      </c>
      <c r="E27" s="7">
        <f t="shared" si="2"/>
        <v>1354.2</v>
      </c>
      <c r="F27" s="7">
        <f t="shared" si="2"/>
        <v>100</v>
      </c>
      <c r="G27" s="7">
        <f t="shared" si="2"/>
        <v>334.2</v>
      </c>
      <c r="H27" s="7">
        <f t="shared" si="2"/>
        <v>334.2</v>
      </c>
      <c r="I27" s="6">
        <f t="shared" si="2"/>
        <v>100</v>
      </c>
      <c r="J27" s="7">
        <f t="shared" si="2"/>
        <v>320</v>
      </c>
      <c r="K27" s="16">
        <v>320</v>
      </c>
      <c r="L27" s="6">
        <f>K27*100/J27</f>
        <v>100</v>
      </c>
      <c r="M27" s="7">
        <f>M31</f>
        <v>350</v>
      </c>
      <c r="N27" s="6">
        <v>350</v>
      </c>
      <c r="O27" s="6">
        <f>N27*100/M27</f>
        <v>100</v>
      </c>
      <c r="P27" s="7">
        <f>P31</f>
        <v>350</v>
      </c>
      <c r="Q27" s="6">
        <v>350</v>
      </c>
      <c r="R27" s="6">
        <f>Q27*100/P27</f>
        <v>100</v>
      </c>
      <c r="S27" s="86" t="s">
        <v>68</v>
      </c>
      <c r="T27" s="6"/>
    </row>
    <row r="28" spans="1:20" ht="23.25" x14ac:dyDescent="0.25">
      <c r="A28" s="83"/>
      <c r="B28" s="85"/>
      <c r="C28" s="5" t="s">
        <v>16</v>
      </c>
      <c r="D28" s="7">
        <f>G28+J28+M28</f>
        <v>0</v>
      </c>
      <c r="E28" s="6">
        <f>H28+K28+N28</f>
        <v>0</v>
      </c>
      <c r="F28" s="7"/>
      <c r="G28" s="6"/>
      <c r="H28" s="6"/>
      <c r="I28" s="6"/>
      <c r="J28" s="6"/>
      <c r="K28" s="6"/>
      <c r="L28" s="6"/>
      <c r="M28" s="7">
        <v>0</v>
      </c>
      <c r="N28" s="6">
        <v>0</v>
      </c>
      <c r="O28" s="6">
        <v>0</v>
      </c>
      <c r="P28" s="7">
        <v>0</v>
      </c>
      <c r="Q28" s="6">
        <v>0</v>
      </c>
      <c r="R28" s="6">
        <v>0</v>
      </c>
      <c r="S28" s="87"/>
      <c r="T28" s="6"/>
    </row>
    <row r="29" spans="1:20" ht="23.25" x14ac:dyDescent="0.25">
      <c r="A29" s="83"/>
      <c r="B29" s="85"/>
      <c r="C29" s="5" t="s">
        <v>20</v>
      </c>
      <c r="D29" s="6">
        <f>G29+J29</f>
        <v>0</v>
      </c>
      <c r="E29" s="6">
        <f>H29</f>
        <v>0</v>
      </c>
      <c r="F29" s="7"/>
      <c r="G29" s="6"/>
      <c r="H29" s="6"/>
      <c r="I29" s="6"/>
      <c r="J29" s="6"/>
      <c r="K29" s="6"/>
      <c r="L29" s="6"/>
      <c r="M29" s="7">
        <v>0</v>
      </c>
      <c r="N29" s="6">
        <v>0</v>
      </c>
      <c r="O29" s="6">
        <v>0</v>
      </c>
      <c r="P29" s="7">
        <v>0</v>
      </c>
      <c r="Q29" s="6">
        <v>0</v>
      </c>
      <c r="R29" s="6">
        <v>0</v>
      </c>
      <c r="S29" s="87"/>
      <c r="T29" s="6"/>
    </row>
    <row r="30" spans="1:20" ht="23.25" x14ac:dyDescent="0.25">
      <c r="A30" s="83"/>
      <c r="B30" s="85"/>
      <c r="C30" s="5" t="s">
        <v>21</v>
      </c>
      <c r="D30" s="6">
        <f>G30+J30</f>
        <v>0</v>
      </c>
      <c r="E30" s="6">
        <f>H30+K30+N30</f>
        <v>0</v>
      </c>
      <c r="F30" s="7"/>
      <c r="G30" s="6"/>
      <c r="H30" s="6"/>
      <c r="I30" s="6"/>
      <c r="J30" s="10"/>
      <c r="K30" s="6"/>
      <c r="L30" s="6"/>
      <c r="M30" s="29">
        <v>0</v>
      </c>
      <c r="N30" s="6">
        <v>0</v>
      </c>
      <c r="O30" s="6">
        <v>0</v>
      </c>
      <c r="P30" s="29">
        <v>0</v>
      </c>
      <c r="Q30" s="6">
        <v>0</v>
      </c>
      <c r="R30" s="6">
        <v>0</v>
      </c>
      <c r="S30" s="87"/>
      <c r="T30" s="6"/>
    </row>
    <row r="31" spans="1:20" ht="23.25" x14ac:dyDescent="0.25">
      <c r="A31" s="83"/>
      <c r="B31" s="85"/>
      <c r="C31" s="5" t="s">
        <v>22</v>
      </c>
      <c r="D31" s="7">
        <f>G31+J31+M31+P31</f>
        <v>1354.2</v>
      </c>
      <c r="E31" s="6">
        <f>H31+K31+N31+Q31</f>
        <v>1354.2</v>
      </c>
      <c r="F31" s="7">
        <f>E31*100/D31</f>
        <v>100</v>
      </c>
      <c r="G31" s="6">
        <v>334.2</v>
      </c>
      <c r="H31" s="6">
        <v>334.2</v>
      </c>
      <c r="I31" s="6">
        <v>100</v>
      </c>
      <c r="J31" s="6">
        <v>320</v>
      </c>
      <c r="K31" s="6">
        <v>320</v>
      </c>
      <c r="L31" s="6">
        <v>100</v>
      </c>
      <c r="M31" s="7">
        <v>350</v>
      </c>
      <c r="N31" s="6">
        <v>350</v>
      </c>
      <c r="O31" s="6">
        <v>100</v>
      </c>
      <c r="P31" s="7">
        <v>350</v>
      </c>
      <c r="Q31" s="6">
        <v>350</v>
      </c>
      <c r="R31" s="6">
        <v>100</v>
      </c>
      <c r="S31" s="87"/>
      <c r="T31" s="6"/>
    </row>
    <row r="32" spans="1:20" ht="79.5" x14ac:dyDescent="0.25">
      <c r="A32" s="84"/>
      <c r="B32" s="4" t="s">
        <v>19</v>
      </c>
      <c r="C32" s="28" t="s">
        <v>37</v>
      </c>
      <c r="D32" s="8">
        <f>G32+J32+M32</f>
        <v>45</v>
      </c>
      <c r="E32" s="8">
        <f>H32+K32</f>
        <v>40</v>
      </c>
      <c r="F32" s="8">
        <f>E32*100/D32</f>
        <v>88.888888888888886</v>
      </c>
      <c r="G32" s="8">
        <v>15</v>
      </c>
      <c r="H32" s="8">
        <v>20</v>
      </c>
      <c r="I32" s="8">
        <f>H32*100/G32</f>
        <v>133.33333333333334</v>
      </c>
      <c r="J32" s="8">
        <v>15</v>
      </c>
      <c r="K32" s="8">
        <v>20</v>
      </c>
      <c r="L32" s="8">
        <f>K32*100/J32</f>
        <v>133.33333333333334</v>
      </c>
      <c r="M32" s="8">
        <v>15</v>
      </c>
      <c r="N32" s="8">
        <v>0</v>
      </c>
      <c r="O32" s="8">
        <v>0</v>
      </c>
      <c r="P32" s="8">
        <v>15</v>
      </c>
      <c r="Q32" s="8">
        <v>0</v>
      </c>
      <c r="R32" s="8">
        <v>0</v>
      </c>
      <c r="S32" s="88"/>
      <c r="T32" s="6"/>
    </row>
    <row r="33" spans="1:20" ht="27.75" customHeight="1" x14ac:dyDescent="0.25">
      <c r="A33" s="79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</row>
    <row r="34" spans="1:20" x14ac:dyDescent="0.25">
      <c r="A34" s="98"/>
      <c r="B34" s="99"/>
      <c r="C34" s="17"/>
      <c r="D34" s="18"/>
      <c r="E34" s="18"/>
      <c r="F34" s="19"/>
      <c r="G34" s="19"/>
      <c r="H34" s="20"/>
      <c r="I34" s="19"/>
      <c r="J34" s="18"/>
      <c r="K34" s="19"/>
      <c r="L34" s="19"/>
      <c r="M34" s="18"/>
      <c r="N34" s="19"/>
      <c r="O34" s="19"/>
      <c r="P34" s="19"/>
      <c r="Q34" s="19"/>
      <c r="R34" s="19"/>
      <c r="S34" s="97"/>
      <c r="T34" s="19"/>
    </row>
    <row r="35" spans="1:20" x14ac:dyDescent="0.25">
      <c r="A35" s="98"/>
      <c r="B35" s="99"/>
      <c r="C35" s="21"/>
      <c r="D35" s="18"/>
      <c r="E35" s="19"/>
      <c r="F35" s="19"/>
      <c r="G35" s="19"/>
      <c r="H35" s="19"/>
      <c r="I35" s="19"/>
      <c r="J35" s="19"/>
      <c r="K35" s="19"/>
      <c r="L35" s="19"/>
      <c r="M35" s="18"/>
      <c r="N35" s="19"/>
      <c r="O35" s="19"/>
      <c r="P35" s="19"/>
      <c r="Q35" s="19"/>
      <c r="R35" s="19"/>
      <c r="S35" s="97"/>
      <c r="T35" s="19"/>
    </row>
    <row r="36" spans="1:20" x14ac:dyDescent="0.25">
      <c r="A36" s="98"/>
      <c r="B36" s="99"/>
      <c r="C36" s="21"/>
      <c r="D36" s="19"/>
      <c r="E36" s="19"/>
      <c r="F36" s="19"/>
      <c r="G36" s="19"/>
      <c r="H36" s="19"/>
      <c r="I36" s="19"/>
      <c r="J36" s="19"/>
      <c r="K36" s="19"/>
      <c r="L36" s="19"/>
      <c r="M36" s="18"/>
      <c r="N36" s="19"/>
      <c r="O36" s="19"/>
      <c r="P36" s="19"/>
      <c r="Q36" s="19"/>
      <c r="R36" s="19"/>
      <c r="S36" s="97"/>
      <c r="T36" s="19"/>
    </row>
    <row r="37" spans="1:20" x14ac:dyDescent="0.25">
      <c r="A37" s="98"/>
      <c r="B37" s="99"/>
      <c r="C37" s="21"/>
      <c r="D37" s="19"/>
      <c r="E37" s="19"/>
      <c r="F37" s="19"/>
      <c r="G37" s="19"/>
      <c r="H37" s="19"/>
      <c r="I37" s="19"/>
      <c r="J37" s="22"/>
      <c r="K37" s="19"/>
      <c r="L37" s="19"/>
      <c r="M37" s="23"/>
      <c r="N37" s="19"/>
      <c r="O37" s="19"/>
      <c r="P37" s="19"/>
      <c r="Q37" s="19"/>
      <c r="R37" s="19"/>
      <c r="S37" s="97"/>
      <c r="T37" s="19"/>
    </row>
    <row r="38" spans="1:20" x14ac:dyDescent="0.25">
      <c r="A38" s="98"/>
      <c r="B38" s="99"/>
      <c r="C38" s="21"/>
      <c r="D38" s="18"/>
      <c r="E38" s="19"/>
      <c r="F38" s="19"/>
      <c r="G38" s="19"/>
      <c r="H38" s="19"/>
      <c r="I38" s="19"/>
      <c r="J38" s="19"/>
      <c r="K38" s="19"/>
      <c r="L38" s="19"/>
      <c r="M38" s="18"/>
      <c r="N38" s="19"/>
      <c r="O38" s="19"/>
      <c r="P38" s="19"/>
      <c r="Q38" s="19"/>
      <c r="R38" s="19"/>
      <c r="S38" s="97"/>
      <c r="T38" s="19"/>
    </row>
    <row r="39" spans="1:20" ht="147.75" customHeight="1" x14ac:dyDescent="0.25">
      <c r="A39" s="98"/>
      <c r="B39" s="17"/>
      <c r="C39" s="26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97"/>
      <c r="T39" s="19"/>
    </row>
    <row r="40" spans="1:20" x14ac:dyDescent="0.25">
      <c r="A40" s="79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</row>
    <row r="41" spans="1:20" x14ac:dyDescent="0.25">
      <c r="A41" s="98"/>
      <c r="B41" s="99"/>
      <c r="C41" s="17"/>
      <c r="D41" s="18"/>
      <c r="E41" s="18"/>
      <c r="F41" s="19"/>
      <c r="G41" s="19"/>
      <c r="H41" s="20"/>
      <c r="I41" s="19"/>
      <c r="J41" s="18"/>
      <c r="K41" s="19"/>
      <c r="L41" s="19"/>
      <c r="M41" s="27"/>
      <c r="N41" s="19"/>
      <c r="O41" s="19"/>
      <c r="P41" s="19"/>
      <c r="Q41" s="19"/>
      <c r="R41" s="19"/>
      <c r="S41" s="97"/>
      <c r="T41" s="19"/>
    </row>
    <row r="42" spans="1:20" x14ac:dyDescent="0.25">
      <c r="A42" s="98"/>
      <c r="B42" s="99"/>
      <c r="C42" s="21"/>
      <c r="D42" s="18"/>
      <c r="E42" s="19"/>
      <c r="F42" s="19"/>
      <c r="G42" s="19"/>
      <c r="H42" s="19"/>
      <c r="I42" s="19"/>
      <c r="J42" s="19"/>
      <c r="K42" s="19"/>
      <c r="L42" s="19"/>
      <c r="M42" s="18"/>
      <c r="N42" s="19"/>
      <c r="O42" s="19"/>
      <c r="P42" s="19"/>
      <c r="Q42" s="19"/>
      <c r="R42" s="19"/>
      <c r="S42" s="97"/>
      <c r="T42" s="19"/>
    </row>
    <row r="43" spans="1:20" x14ac:dyDescent="0.25">
      <c r="A43" s="98"/>
      <c r="B43" s="99"/>
      <c r="C43" s="21"/>
      <c r="D43" s="19"/>
      <c r="E43" s="19"/>
      <c r="F43" s="19"/>
      <c r="G43" s="19"/>
      <c r="H43" s="19"/>
      <c r="I43" s="19"/>
      <c r="J43" s="19"/>
      <c r="K43" s="19"/>
      <c r="L43" s="19"/>
      <c r="M43" s="18"/>
      <c r="N43" s="19"/>
      <c r="O43" s="19"/>
      <c r="P43" s="19"/>
      <c r="Q43" s="19"/>
      <c r="R43" s="19"/>
      <c r="S43" s="97"/>
      <c r="T43" s="19"/>
    </row>
    <row r="44" spans="1:20" x14ac:dyDescent="0.25">
      <c r="A44" s="98"/>
      <c r="B44" s="99"/>
      <c r="C44" s="21"/>
      <c r="D44" s="19"/>
      <c r="E44" s="19"/>
      <c r="F44" s="19"/>
      <c r="G44" s="19"/>
      <c r="H44" s="19"/>
      <c r="I44" s="19"/>
      <c r="J44" s="22"/>
      <c r="K44" s="19"/>
      <c r="L44" s="19"/>
      <c r="M44" s="23"/>
      <c r="N44" s="19"/>
      <c r="O44" s="19"/>
      <c r="P44" s="19"/>
      <c r="Q44" s="19"/>
      <c r="R44" s="19"/>
      <c r="S44" s="97"/>
      <c r="T44" s="19"/>
    </row>
    <row r="45" spans="1:20" x14ac:dyDescent="0.25">
      <c r="A45" s="98"/>
      <c r="B45" s="99"/>
      <c r="C45" s="21"/>
      <c r="D45" s="18"/>
      <c r="E45" s="19"/>
      <c r="F45" s="19"/>
      <c r="G45" s="19"/>
      <c r="H45" s="19"/>
      <c r="I45" s="19"/>
      <c r="J45" s="19"/>
      <c r="K45" s="19"/>
      <c r="L45" s="19"/>
      <c r="M45" s="27"/>
      <c r="N45" s="19"/>
      <c r="O45" s="19"/>
      <c r="P45" s="19"/>
      <c r="Q45" s="19"/>
      <c r="R45" s="19"/>
      <c r="S45" s="97"/>
      <c r="T45" s="19"/>
    </row>
    <row r="46" spans="1:20" x14ac:dyDescent="0.25">
      <c r="A46" s="98"/>
      <c r="B46" s="17"/>
      <c r="C46" s="26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97"/>
      <c r="T46" s="19"/>
    </row>
    <row r="47" spans="1:20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</row>
    <row r="48" spans="1:20" x14ac:dyDescent="0.25">
      <c r="A48" s="98"/>
      <c r="B48" s="99"/>
      <c r="C48" s="17"/>
      <c r="D48" s="18"/>
      <c r="E48" s="18"/>
      <c r="F48" s="19"/>
      <c r="G48" s="19"/>
      <c r="H48" s="20"/>
      <c r="I48" s="19"/>
      <c r="J48" s="18"/>
      <c r="K48" s="19"/>
      <c r="L48" s="19"/>
      <c r="M48" s="27"/>
      <c r="N48" s="19"/>
      <c r="O48" s="19"/>
      <c r="P48" s="19"/>
      <c r="Q48" s="19"/>
      <c r="R48" s="19"/>
      <c r="S48" s="97"/>
      <c r="T48" s="19"/>
    </row>
    <row r="49" spans="1:20" x14ac:dyDescent="0.25">
      <c r="A49" s="98"/>
      <c r="B49" s="99"/>
      <c r="C49" s="21"/>
      <c r="D49" s="18"/>
      <c r="E49" s="19"/>
      <c r="F49" s="19"/>
      <c r="G49" s="19"/>
      <c r="H49" s="19"/>
      <c r="I49" s="19"/>
      <c r="J49" s="19"/>
      <c r="K49" s="19"/>
      <c r="L49" s="19"/>
      <c r="M49" s="18"/>
      <c r="N49" s="19"/>
      <c r="O49" s="19"/>
      <c r="P49" s="19"/>
      <c r="Q49" s="19"/>
      <c r="R49" s="19"/>
      <c r="S49" s="97"/>
      <c r="T49" s="19"/>
    </row>
    <row r="50" spans="1:20" x14ac:dyDescent="0.25">
      <c r="A50" s="98"/>
      <c r="B50" s="99"/>
      <c r="C50" s="21"/>
      <c r="D50" s="19"/>
      <c r="E50" s="19"/>
      <c r="F50" s="19"/>
      <c r="G50" s="19"/>
      <c r="H50" s="19"/>
      <c r="I50" s="19"/>
      <c r="J50" s="19"/>
      <c r="K50" s="19"/>
      <c r="L50" s="19"/>
      <c r="M50" s="18"/>
      <c r="N50" s="19"/>
      <c r="O50" s="19"/>
      <c r="P50" s="19"/>
      <c r="Q50" s="19"/>
      <c r="R50" s="19"/>
      <c r="S50" s="97"/>
      <c r="T50" s="19"/>
    </row>
    <row r="51" spans="1:20" x14ac:dyDescent="0.25">
      <c r="A51" s="98"/>
      <c r="B51" s="99"/>
      <c r="C51" s="21"/>
      <c r="D51" s="19"/>
      <c r="E51" s="19"/>
      <c r="F51" s="19"/>
      <c r="G51" s="19"/>
      <c r="H51" s="19"/>
      <c r="I51" s="19"/>
      <c r="J51" s="22"/>
      <c r="K51" s="19"/>
      <c r="L51" s="19"/>
      <c r="M51" s="23"/>
      <c r="N51" s="19"/>
      <c r="O51" s="19"/>
      <c r="P51" s="19"/>
      <c r="Q51" s="19"/>
      <c r="R51" s="19"/>
      <c r="S51" s="97"/>
      <c r="T51" s="19"/>
    </row>
    <row r="52" spans="1:20" x14ac:dyDescent="0.25">
      <c r="A52" s="98"/>
      <c r="B52" s="99"/>
      <c r="C52" s="21"/>
      <c r="D52" s="18"/>
      <c r="E52" s="19"/>
      <c r="F52" s="19"/>
      <c r="G52" s="19"/>
      <c r="H52" s="19"/>
      <c r="I52" s="19"/>
      <c r="J52" s="19"/>
      <c r="K52" s="19"/>
      <c r="L52" s="19"/>
      <c r="M52" s="27"/>
      <c r="N52" s="19"/>
      <c r="O52" s="19"/>
      <c r="P52" s="19"/>
      <c r="Q52" s="19"/>
      <c r="R52" s="19"/>
      <c r="S52" s="97"/>
      <c r="T52" s="19"/>
    </row>
    <row r="53" spans="1:20" x14ac:dyDescent="0.25">
      <c r="A53" s="98"/>
      <c r="B53" s="17"/>
      <c r="C53" s="26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97"/>
      <c r="T53" s="19"/>
    </row>
    <row r="54" spans="1:20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</row>
  </sheetData>
  <mergeCells count="42">
    <mergeCell ref="A47:T47"/>
    <mergeCell ref="A19:T19"/>
    <mergeCell ref="A48:A53"/>
    <mergeCell ref="B48:B52"/>
    <mergeCell ref="S48:S53"/>
    <mergeCell ref="A26:T26"/>
    <mergeCell ref="A27:A32"/>
    <mergeCell ref="B27:B31"/>
    <mergeCell ref="S27:S32"/>
    <mergeCell ref="A33:T33"/>
    <mergeCell ref="A34:A39"/>
    <mergeCell ref="B34:B38"/>
    <mergeCell ref="S34:S39"/>
    <mergeCell ref="A40:T40"/>
    <mergeCell ref="A41:A46"/>
    <mergeCell ref="B41:B45"/>
    <mergeCell ref="S41:S46"/>
    <mergeCell ref="A20:A25"/>
    <mergeCell ref="B20:B24"/>
    <mergeCell ref="S20:S25"/>
    <mergeCell ref="T8:T10"/>
    <mergeCell ref="D9:F9"/>
    <mergeCell ref="G9:I9"/>
    <mergeCell ref="J9:L9"/>
    <mergeCell ref="M9:O9"/>
    <mergeCell ref="D11:F11"/>
    <mergeCell ref="G11:I11"/>
    <mergeCell ref="J11:L11"/>
    <mergeCell ref="M11:O11"/>
    <mergeCell ref="A12:T12"/>
    <mergeCell ref="A13:A18"/>
    <mergeCell ref="B13:B17"/>
    <mergeCell ref="S13:S18"/>
    <mergeCell ref="C2:O2"/>
    <mergeCell ref="A4:S4"/>
    <mergeCell ref="C6:O6"/>
    <mergeCell ref="A8:A10"/>
    <mergeCell ref="B8:B10"/>
    <mergeCell ref="C8:C10"/>
    <mergeCell ref="S8:S10"/>
    <mergeCell ref="D8:R8"/>
    <mergeCell ref="P9:R9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34"/>
  <sheetViews>
    <sheetView zoomScale="80" zoomScaleNormal="80" workbookViewId="0">
      <selection activeCell="C2" sqref="C2:O2"/>
    </sheetView>
  </sheetViews>
  <sheetFormatPr defaultRowHeight="15" x14ac:dyDescent="0.25"/>
  <cols>
    <col min="1" max="1" width="4.42578125" customWidth="1"/>
    <col min="2" max="2" width="10.28515625" customWidth="1"/>
    <col min="3" max="3" width="12.7109375" customWidth="1"/>
    <col min="4" max="4" width="12" customWidth="1"/>
    <col min="5" max="5" width="13" customWidth="1"/>
    <col min="6" max="6" width="8.28515625" customWidth="1"/>
    <col min="7" max="7" width="9.85546875" customWidth="1"/>
    <col min="8" max="8" width="9.28515625" customWidth="1"/>
    <col min="9" max="9" width="8.140625" customWidth="1"/>
    <col min="10" max="10" width="10" customWidth="1"/>
    <col min="11" max="11" width="8.85546875" customWidth="1"/>
    <col min="12" max="12" width="7.5703125" customWidth="1"/>
    <col min="13" max="13" width="11.5703125" customWidth="1"/>
    <col min="14" max="14" width="9" customWidth="1"/>
    <col min="15" max="15" width="7.42578125" customWidth="1"/>
    <col min="16" max="16" width="10.28515625" customWidth="1"/>
    <col min="17" max="17" width="8.7109375" customWidth="1"/>
    <col min="18" max="18" width="9.7109375" customWidth="1"/>
    <col min="19" max="19" width="9" customWidth="1"/>
    <col min="20" max="20" width="7.42578125" customWidth="1"/>
    <col min="21" max="21" width="10" customWidth="1"/>
    <col min="22" max="22" width="16.5703125" customWidth="1"/>
  </cols>
  <sheetData>
    <row r="1" spans="1:23" ht="6.75" customHeight="1" x14ac:dyDescent="0.25"/>
    <row r="2" spans="1:23" ht="30" customHeight="1" x14ac:dyDescent="0.25">
      <c r="C2" s="93" t="s">
        <v>117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49"/>
      <c r="Q2" s="49"/>
      <c r="R2" s="49"/>
      <c r="S2" s="49"/>
      <c r="T2" s="49"/>
      <c r="U2" s="49"/>
    </row>
    <row r="3" spans="1:23" ht="3.75" customHeight="1" x14ac:dyDescent="0.25"/>
    <row r="4" spans="1:23" ht="17.25" customHeight="1" x14ac:dyDescent="0.25">
      <c r="A4" s="64" t="s">
        <v>69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</row>
    <row r="5" spans="1:23" ht="3.75" customHeight="1" x14ac:dyDescent="0.25"/>
    <row r="6" spans="1:23" x14ac:dyDescent="0.25">
      <c r="C6" s="66" t="s">
        <v>70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48"/>
      <c r="Q6" s="48"/>
      <c r="R6" s="48"/>
      <c r="S6" s="48"/>
      <c r="T6" s="48"/>
      <c r="U6" s="48"/>
    </row>
    <row r="8" spans="1:23" x14ac:dyDescent="0.25">
      <c r="A8" s="67" t="s">
        <v>2</v>
      </c>
      <c r="B8" s="70" t="s">
        <v>3</v>
      </c>
      <c r="C8" s="73" t="s">
        <v>4</v>
      </c>
      <c r="D8" s="94" t="s">
        <v>6</v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6"/>
      <c r="V8" s="76" t="s">
        <v>9</v>
      </c>
      <c r="W8" s="73" t="s">
        <v>10</v>
      </c>
    </row>
    <row r="9" spans="1:23" x14ac:dyDescent="0.25">
      <c r="A9" s="68"/>
      <c r="B9" s="71"/>
      <c r="C9" s="74"/>
      <c r="D9" s="60" t="s">
        <v>5</v>
      </c>
      <c r="E9" s="61"/>
      <c r="F9" s="62"/>
      <c r="G9" s="60" t="s">
        <v>7</v>
      </c>
      <c r="H9" s="61"/>
      <c r="I9" s="62"/>
      <c r="J9" s="60" t="s">
        <v>8</v>
      </c>
      <c r="K9" s="61"/>
      <c r="L9" s="62"/>
      <c r="M9" s="60" t="s">
        <v>14</v>
      </c>
      <c r="N9" s="61"/>
      <c r="O9" s="62"/>
      <c r="P9" s="60" t="s">
        <v>101</v>
      </c>
      <c r="Q9" s="61"/>
      <c r="R9" s="62"/>
      <c r="S9" s="60" t="s">
        <v>102</v>
      </c>
      <c r="T9" s="61"/>
      <c r="U9" s="62"/>
      <c r="V9" s="77"/>
      <c r="W9" s="74"/>
    </row>
    <row r="10" spans="1:23" ht="121.5" customHeight="1" x14ac:dyDescent="0.25">
      <c r="A10" s="69"/>
      <c r="B10" s="72"/>
      <c r="C10" s="75"/>
      <c r="D10" s="2" t="s">
        <v>11</v>
      </c>
      <c r="E10" s="2" t="s">
        <v>12</v>
      </c>
      <c r="F10" s="3" t="s">
        <v>13</v>
      </c>
      <c r="G10" s="2" t="s">
        <v>11</v>
      </c>
      <c r="H10" s="2" t="s">
        <v>12</v>
      </c>
      <c r="I10" s="3" t="s">
        <v>13</v>
      </c>
      <c r="J10" s="2" t="s">
        <v>11</v>
      </c>
      <c r="K10" s="2" t="s">
        <v>12</v>
      </c>
      <c r="L10" s="3" t="s">
        <v>13</v>
      </c>
      <c r="M10" s="2" t="s">
        <v>11</v>
      </c>
      <c r="N10" s="2" t="s">
        <v>12</v>
      </c>
      <c r="O10" s="3" t="s">
        <v>13</v>
      </c>
      <c r="P10" s="2" t="s">
        <v>11</v>
      </c>
      <c r="Q10" s="2" t="s">
        <v>12</v>
      </c>
      <c r="R10" s="3" t="s">
        <v>13</v>
      </c>
      <c r="S10" s="2" t="s">
        <v>11</v>
      </c>
      <c r="T10" s="2" t="s">
        <v>12</v>
      </c>
      <c r="U10" s="3" t="s">
        <v>13</v>
      </c>
      <c r="V10" s="78"/>
      <c r="W10" s="75"/>
    </row>
    <row r="11" spans="1:23" x14ac:dyDescent="0.25">
      <c r="A11" s="1">
        <v>1</v>
      </c>
      <c r="B11" s="1">
        <v>2</v>
      </c>
      <c r="C11" s="1">
        <v>3</v>
      </c>
      <c r="D11" s="60">
        <v>4</v>
      </c>
      <c r="E11" s="61"/>
      <c r="F11" s="62"/>
      <c r="G11" s="60">
        <v>5</v>
      </c>
      <c r="H11" s="61"/>
      <c r="I11" s="62"/>
      <c r="J11" s="60">
        <v>6</v>
      </c>
      <c r="K11" s="61"/>
      <c r="L11" s="62"/>
      <c r="M11" s="60">
        <v>7</v>
      </c>
      <c r="N11" s="61"/>
      <c r="O11" s="62"/>
      <c r="P11" s="47"/>
      <c r="Q11" s="47"/>
      <c r="R11" s="47"/>
      <c r="S11" s="47"/>
      <c r="T11" s="47"/>
      <c r="U11" s="47"/>
      <c r="V11" s="1">
        <v>8</v>
      </c>
      <c r="W11" s="1">
        <v>9</v>
      </c>
    </row>
    <row r="12" spans="1:23" ht="28.5" customHeight="1" x14ac:dyDescent="0.25">
      <c r="A12" s="81" t="s">
        <v>71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</row>
    <row r="13" spans="1:23" ht="81" customHeight="1" x14ac:dyDescent="0.25">
      <c r="A13" s="82" t="s">
        <v>18</v>
      </c>
      <c r="B13" s="85" t="s">
        <v>17</v>
      </c>
      <c r="C13" s="4" t="s">
        <v>15</v>
      </c>
      <c r="D13" s="7">
        <f>D17+D16+D15+D14</f>
        <v>17050.231</v>
      </c>
      <c r="E13" s="7">
        <f>E14+E15+E16+E17</f>
        <v>12845.5</v>
      </c>
      <c r="F13" s="7">
        <f>F17</f>
        <v>61.011134743088029</v>
      </c>
      <c r="G13" s="7">
        <f>G17+G16+G15+G14</f>
        <v>1834.4019999999998</v>
      </c>
      <c r="H13" s="7">
        <f>H17+H16+H15+H14</f>
        <v>1834.4020000000003</v>
      </c>
      <c r="I13" s="6">
        <f>I17</f>
        <v>100</v>
      </c>
      <c r="J13" s="7">
        <v>3415.0439999999999</v>
      </c>
      <c r="K13" s="6">
        <v>3306.652</v>
      </c>
      <c r="L13" s="6">
        <f>K13*100/J13</f>
        <v>96.826043822568622</v>
      </c>
      <c r="M13" s="7">
        <v>4348.84</v>
      </c>
      <c r="N13" s="6">
        <v>4263.5829999999996</v>
      </c>
      <c r="O13" s="16">
        <f>N13*100/M13</f>
        <v>98.039546177831326</v>
      </c>
      <c r="P13" s="7">
        <f>P16+P17</f>
        <v>3458.8519999999999</v>
      </c>
      <c r="Q13" s="6">
        <f>Q16+Q17</f>
        <v>3440.8630000000003</v>
      </c>
      <c r="R13" s="16">
        <f>Q13*100/P13</f>
        <v>99.479914144924408</v>
      </c>
      <c r="S13" s="7">
        <v>4348.84</v>
      </c>
      <c r="T13" s="6">
        <v>0</v>
      </c>
      <c r="U13" s="16">
        <f>T13*100/S13</f>
        <v>0</v>
      </c>
      <c r="V13" s="86" t="s">
        <v>73</v>
      </c>
      <c r="W13" s="6"/>
    </row>
    <row r="14" spans="1:23" ht="23.25" x14ac:dyDescent="0.25">
      <c r="A14" s="83"/>
      <c r="B14" s="85"/>
      <c r="C14" s="5" t="s">
        <v>16</v>
      </c>
      <c r="D14" s="7">
        <f>G14+J14+M14</f>
        <v>1748.01</v>
      </c>
      <c r="E14" s="6">
        <f>H14+K14+N14</f>
        <v>1748.01</v>
      </c>
      <c r="F14" s="7">
        <f t="shared" ref="F14:F16" si="0">E14*100/D14</f>
        <v>100</v>
      </c>
      <c r="G14" s="6">
        <v>371.084</v>
      </c>
      <c r="H14" s="6">
        <v>371.084</v>
      </c>
      <c r="I14" s="6">
        <v>100</v>
      </c>
      <c r="J14" s="6">
        <v>449.92599999999999</v>
      </c>
      <c r="K14" s="6">
        <v>449.92599999999999</v>
      </c>
      <c r="L14" s="6">
        <f t="shared" ref="L14:L17" si="1">K14*100/J14</f>
        <v>100</v>
      </c>
      <c r="M14" s="7">
        <v>927</v>
      </c>
      <c r="N14" s="6">
        <v>927</v>
      </c>
      <c r="O14" s="16">
        <f t="shared" ref="O14:O17" si="2">N14*100/M14</f>
        <v>100</v>
      </c>
      <c r="P14" s="7">
        <v>0</v>
      </c>
      <c r="Q14" s="6">
        <v>0</v>
      </c>
      <c r="R14" s="12" t="e">
        <f t="shared" ref="R14:R17" si="3">Q14*100/P14</f>
        <v>#DIV/0!</v>
      </c>
      <c r="S14" s="7">
        <v>0</v>
      </c>
      <c r="T14" s="6">
        <v>0</v>
      </c>
      <c r="U14" s="16" t="e">
        <f t="shared" ref="U14:U17" si="4">T14*100/S14</f>
        <v>#DIV/0!</v>
      </c>
      <c r="V14" s="87"/>
      <c r="W14" s="6"/>
    </row>
    <row r="15" spans="1:23" ht="23.25" x14ac:dyDescent="0.25">
      <c r="A15" s="83"/>
      <c r="B15" s="85"/>
      <c r="C15" s="5" t="s">
        <v>20</v>
      </c>
      <c r="D15" s="6">
        <f>G15+J1+M135</f>
        <v>245.21600000000001</v>
      </c>
      <c r="E15" s="6">
        <f>H15+K15+N15</f>
        <v>600.96299999999997</v>
      </c>
      <c r="F15" s="7">
        <f t="shared" si="0"/>
        <v>245.07495432598196</v>
      </c>
      <c r="G15" s="6">
        <v>245.21600000000001</v>
      </c>
      <c r="H15" s="6">
        <v>245.21600000000001</v>
      </c>
      <c r="I15" s="6">
        <v>100</v>
      </c>
      <c r="J15" s="6">
        <v>117.23</v>
      </c>
      <c r="K15" s="6">
        <v>117.23</v>
      </c>
      <c r="L15" s="6">
        <f t="shared" si="1"/>
        <v>100</v>
      </c>
      <c r="M15" s="7">
        <f>100+138.517</f>
        <v>238.517</v>
      </c>
      <c r="N15" s="6">
        <v>238.517</v>
      </c>
      <c r="O15" s="16">
        <f t="shared" si="2"/>
        <v>100</v>
      </c>
      <c r="P15" s="7">
        <v>0</v>
      </c>
      <c r="Q15" s="6">
        <v>0</v>
      </c>
      <c r="R15" s="12" t="e">
        <f t="shared" si="3"/>
        <v>#DIV/0!</v>
      </c>
      <c r="S15" s="7">
        <v>0</v>
      </c>
      <c r="T15" s="6">
        <v>0</v>
      </c>
      <c r="U15" s="16" t="e">
        <f t="shared" si="4"/>
        <v>#DIV/0!</v>
      </c>
      <c r="V15" s="87"/>
      <c r="W15" s="6"/>
    </row>
    <row r="16" spans="1:23" ht="23.25" x14ac:dyDescent="0.25">
      <c r="A16" s="83"/>
      <c r="B16" s="85"/>
      <c r="C16" s="5" t="s">
        <v>21</v>
      </c>
      <c r="D16" s="7">
        <f>G16+J16+M16+P16+S16</f>
        <v>8401.7100000000009</v>
      </c>
      <c r="E16" s="6">
        <f>H16+K16+N16+Q16+T16</f>
        <v>6436.0560000000005</v>
      </c>
      <c r="F16" s="7">
        <f t="shared" si="0"/>
        <v>76.604119875596751</v>
      </c>
      <c r="G16" s="6">
        <f>1834.402-G14-G15-G17</f>
        <v>883.90199999999982</v>
      </c>
      <c r="H16" s="6">
        <v>883.90200000000004</v>
      </c>
      <c r="I16" s="6">
        <v>100</v>
      </c>
      <c r="J16" s="10">
        <v>1565</v>
      </c>
      <c r="K16" s="6">
        <v>1520</v>
      </c>
      <c r="L16" s="16">
        <f t="shared" si="1"/>
        <v>97.12460063897764</v>
      </c>
      <c r="M16" s="29">
        <f>1203.654+666</f>
        <v>1869.654</v>
      </c>
      <c r="N16" s="6">
        <f>1203.654+625</f>
        <v>1828.654</v>
      </c>
      <c r="O16" s="16">
        <f t="shared" si="2"/>
        <v>97.807080882345076</v>
      </c>
      <c r="P16" s="29">
        <v>2213.5</v>
      </c>
      <c r="Q16" s="6">
        <v>2203.5</v>
      </c>
      <c r="R16" s="16">
        <f t="shared" si="3"/>
        <v>99.548226790151347</v>
      </c>
      <c r="S16" s="29">
        <f>1203.654+666</f>
        <v>1869.654</v>
      </c>
      <c r="T16" s="6">
        <v>0</v>
      </c>
      <c r="U16" s="16">
        <f t="shared" si="4"/>
        <v>0</v>
      </c>
      <c r="V16" s="87"/>
      <c r="W16" s="6"/>
    </row>
    <row r="17" spans="1:25" ht="23.25" x14ac:dyDescent="0.25">
      <c r="A17" s="83"/>
      <c r="B17" s="85"/>
      <c r="C17" s="5" t="s">
        <v>22</v>
      </c>
      <c r="D17" s="7">
        <f>G17+J17+M17+P17+S17</f>
        <v>6655.2950000000001</v>
      </c>
      <c r="E17" s="6">
        <f>H17+K17+N17+Q17+T17</f>
        <v>4060.4710000000005</v>
      </c>
      <c r="F17" s="7">
        <f>E17*100/D17</f>
        <v>61.011134743088029</v>
      </c>
      <c r="G17" s="6">
        <v>334.2</v>
      </c>
      <c r="H17" s="6">
        <v>334.2</v>
      </c>
      <c r="I17" s="6">
        <v>100</v>
      </c>
      <c r="J17" s="6">
        <v>1282.8879999999999</v>
      </c>
      <c r="K17" s="6">
        <v>1219.4960000000001</v>
      </c>
      <c r="L17" s="16">
        <f t="shared" si="1"/>
        <v>95.058648923366661</v>
      </c>
      <c r="M17" s="7">
        <f>M13-M14-M15-M16</f>
        <v>1313.6690000000003</v>
      </c>
      <c r="N17" s="6">
        <f>N13-N14-N15-N16</f>
        <v>1269.4119999999998</v>
      </c>
      <c r="O17" s="16">
        <f t="shared" si="2"/>
        <v>96.631038716754333</v>
      </c>
      <c r="P17" s="7">
        <v>1245.3520000000001</v>
      </c>
      <c r="Q17" s="6">
        <v>1237.3630000000001</v>
      </c>
      <c r="R17" s="16">
        <f t="shared" si="3"/>
        <v>99.358494626418874</v>
      </c>
      <c r="S17" s="7">
        <f>S13-S14-S15-S16</f>
        <v>2479.1860000000001</v>
      </c>
      <c r="T17" s="6">
        <v>0</v>
      </c>
      <c r="U17" s="16">
        <f t="shared" si="4"/>
        <v>0</v>
      </c>
      <c r="V17" s="87"/>
      <c r="W17" s="6"/>
    </row>
    <row r="18" spans="1:25" ht="78.75" customHeight="1" x14ac:dyDescent="0.25">
      <c r="A18" s="84"/>
      <c r="B18" s="4" t="s">
        <v>19</v>
      </c>
      <c r="C18" s="14"/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88"/>
      <c r="W18" s="6"/>
      <c r="Y18" s="59"/>
    </row>
    <row r="19" spans="1:25" ht="58.5" customHeight="1" x14ac:dyDescent="0.25">
      <c r="A19" s="89" t="s">
        <v>72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</row>
    <row r="20" spans="1:25" ht="88.5" customHeight="1" x14ac:dyDescent="0.25">
      <c r="A20" s="82" t="s">
        <v>18</v>
      </c>
      <c r="B20" s="85" t="s">
        <v>17</v>
      </c>
      <c r="C20" s="4" t="s">
        <v>15</v>
      </c>
      <c r="D20" s="7">
        <f>D24+D23+D22+D21</f>
        <v>17050.231</v>
      </c>
      <c r="E20" s="7">
        <f>E21+E22+E23+E24</f>
        <v>12845.5</v>
      </c>
      <c r="F20" s="7">
        <f>F24</f>
        <v>61.011134743088029</v>
      </c>
      <c r="G20" s="7">
        <f>G24+G23+G22+G21</f>
        <v>1834.4019999999998</v>
      </c>
      <c r="H20" s="7">
        <f>H24+H23+H22+H21</f>
        <v>1834.4020000000003</v>
      </c>
      <c r="I20" s="6">
        <f>I24</f>
        <v>100</v>
      </c>
      <c r="J20" s="7">
        <v>3415.0439999999999</v>
      </c>
      <c r="K20" s="6">
        <v>3306.652</v>
      </c>
      <c r="L20" s="6">
        <f>K20*100/J20</f>
        <v>96.826043822568622</v>
      </c>
      <c r="M20" s="7">
        <v>4348.84</v>
      </c>
      <c r="N20" s="6">
        <v>4263.5829999999996</v>
      </c>
      <c r="O20" s="16">
        <f>N20*100/M20</f>
        <v>98.039546177831326</v>
      </c>
      <c r="P20" s="7">
        <f>P23+P24</f>
        <v>3458.8519999999999</v>
      </c>
      <c r="Q20" s="6">
        <f>Q23+Q24</f>
        <v>3440.8630000000003</v>
      </c>
      <c r="R20" s="16">
        <f>Q20*100/P20</f>
        <v>99.479914144924408</v>
      </c>
      <c r="S20" s="7">
        <v>4348.84</v>
      </c>
      <c r="T20" s="6">
        <v>0</v>
      </c>
      <c r="U20" s="16">
        <f>T20*100/S20</f>
        <v>0</v>
      </c>
      <c r="V20" s="86" t="s">
        <v>66</v>
      </c>
      <c r="W20" s="6"/>
    </row>
    <row r="21" spans="1:25" ht="23.25" x14ac:dyDescent="0.25">
      <c r="A21" s="83"/>
      <c r="B21" s="85"/>
      <c r="C21" s="5" t="s">
        <v>16</v>
      </c>
      <c r="D21" s="7">
        <f>G21+J21+M21</f>
        <v>1748.01</v>
      </c>
      <c r="E21" s="6">
        <f>H21+K21+N21</f>
        <v>1748.01</v>
      </c>
      <c r="F21" s="7">
        <f t="shared" ref="F21:F23" si="5">E21*100/D21</f>
        <v>100</v>
      </c>
      <c r="G21" s="6">
        <v>371.084</v>
      </c>
      <c r="H21" s="6">
        <v>371.084</v>
      </c>
      <c r="I21" s="6">
        <v>100</v>
      </c>
      <c r="J21" s="6">
        <v>449.92599999999999</v>
      </c>
      <c r="K21" s="6">
        <v>449.92599999999999</v>
      </c>
      <c r="L21" s="6">
        <f t="shared" ref="L21:L24" si="6">K21*100/J21</f>
        <v>100</v>
      </c>
      <c r="M21" s="7">
        <v>927</v>
      </c>
      <c r="N21" s="6">
        <v>927</v>
      </c>
      <c r="O21" s="16">
        <f t="shared" ref="O21:O24" si="7">N21*100/M21</f>
        <v>100</v>
      </c>
      <c r="P21" s="7">
        <v>0</v>
      </c>
      <c r="Q21" s="6">
        <v>0</v>
      </c>
      <c r="R21" s="12" t="e">
        <f t="shared" ref="R21:R24" si="8">Q21*100/P21</f>
        <v>#DIV/0!</v>
      </c>
      <c r="S21" s="7">
        <v>0</v>
      </c>
      <c r="T21" s="6">
        <v>0</v>
      </c>
      <c r="U21" s="16" t="e">
        <f t="shared" ref="U21:U24" si="9">T21*100/S21</f>
        <v>#DIV/0!</v>
      </c>
      <c r="V21" s="87"/>
      <c r="W21" s="6"/>
    </row>
    <row r="22" spans="1:25" ht="23.25" x14ac:dyDescent="0.25">
      <c r="A22" s="83"/>
      <c r="B22" s="85"/>
      <c r="C22" s="5" t="s">
        <v>20</v>
      </c>
      <c r="D22" s="6">
        <f>G22+J8+M142</f>
        <v>245.21600000000001</v>
      </c>
      <c r="E22" s="6">
        <f>H22+K22+N22</f>
        <v>600.96299999999997</v>
      </c>
      <c r="F22" s="7">
        <f t="shared" si="5"/>
        <v>245.07495432598196</v>
      </c>
      <c r="G22" s="6">
        <v>245.21600000000001</v>
      </c>
      <c r="H22" s="6">
        <v>245.21600000000001</v>
      </c>
      <c r="I22" s="6">
        <v>100</v>
      </c>
      <c r="J22" s="6">
        <v>117.23</v>
      </c>
      <c r="K22" s="6">
        <v>117.23</v>
      </c>
      <c r="L22" s="6">
        <f t="shared" si="6"/>
        <v>100</v>
      </c>
      <c r="M22" s="7">
        <f>100+138.517</f>
        <v>238.517</v>
      </c>
      <c r="N22" s="6">
        <v>238.517</v>
      </c>
      <c r="O22" s="16">
        <f t="shared" si="7"/>
        <v>100</v>
      </c>
      <c r="P22" s="7">
        <v>0</v>
      </c>
      <c r="Q22" s="6">
        <v>0</v>
      </c>
      <c r="R22" s="12" t="e">
        <f t="shared" si="8"/>
        <v>#DIV/0!</v>
      </c>
      <c r="S22" s="7">
        <v>0</v>
      </c>
      <c r="T22" s="6">
        <v>0</v>
      </c>
      <c r="U22" s="16" t="e">
        <f t="shared" si="9"/>
        <v>#DIV/0!</v>
      </c>
      <c r="V22" s="87"/>
      <c r="W22" s="6"/>
    </row>
    <row r="23" spans="1:25" ht="23.25" x14ac:dyDescent="0.25">
      <c r="A23" s="83"/>
      <c r="B23" s="85"/>
      <c r="C23" s="5" t="s">
        <v>21</v>
      </c>
      <c r="D23" s="7">
        <f>G23+J23+M23+P23+S23</f>
        <v>8401.7100000000009</v>
      </c>
      <c r="E23" s="6">
        <f>H23+K23+N23+Q23+T23</f>
        <v>6436.0560000000005</v>
      </c>
      <c r="F23" s="7">
        <f t="shared" si="5"/>
        <v>76.604119875596751</v>
      </c>
      <c r="G23" s="6">
        <f>1834.402-G21-G22-G24</f>
        <v>883.90199999999982</v>
      </c>
      <c r="H23" s="6">
        <v>883.90200000000004</v>
      </c>
      <c r="I23" s="6">
        <v>100</v>
      </c>
      <c r="J23" s="10">
        <v>1565</v>
      </c>
      <c r="K23" s="6">
        <v>1520</v>
      </c>
      <c r="L23" s="16">
        <f t="shared" si="6"/>
        <v>97.12460063897764</v>
      </c>
      <c r="M23" s="29">
        <f>1203.654+666</f>
        <v>1869.654</v>
      </c>
      <c r="N23" s="6">
        <f>1203.654+625</f>
        <v>1828.654</v>
      </c>
      <c r="O23" s="16">
        <f t="shared" si="7"/>
        <v>97.807080882345076</v>
      </c>
      <c r="P23" s="29">
        <v>2213.5</v>
      </c>
      <c r="Q23" s="6">
        <v>2203.5</v>
      </c>
      <c r="R23" s="16">
        <f t="shared" si="8"/>
        <v>99.548226790151347</v>
      </c>
      <c r="S23" s="29">
        <f>1203.654+666</f>
        <v>1869.654</v>
      </c>
      <c r="T23" s="6">
        <v>0</v>
      </c>
      <c r="U23" s="16">
        <f t="shared" si="9"/>
        <v>0</v>
      </c>
      <c r="V23" s="87"/>
      <c r="W23" s="6"/>
    </row>
    <row r="24" spans="1:25" ht="23.25" x14ac:dyDescent="0.25">
      <c r="A24" s="83"/>
      <c r="B24" s="85"/>
      <c r="C24" s="5" t="s">
        <v>22</v>
      </c>
      <c r="D24" s="7">
        <f>G24+J24+M24+P24+S24</f>
        <v>6655.2950000000001</v>
      </c>
      <c r="E24" s="6">
        <f>H24+K24+N24+Q24+T24</f>
        <v>4060.4710000000005</v>
      </c>
      <c r="F24" s="7">
        <f>E24*100/D24</f>
        <v>61.011134743088029</v>
      </c>
      <c r="G24" s="6">
        <v>334.2</v>
      </c>
      <c r="H24" s="6">
        <v>334.2</v>
      </c>
      <c r="I24" s="6">
        <v>100</v>
      </c>
      <c r="J24" s="6">
        <v>1282.8879999999999</v>
      </c>
      <c r="K24" s="6">
        <v>1219.4960000000001</v>
      </c>
      <c r="L24" s="16">
        <f t="shared" si="6"/>
        <v>95.058648923366661</v>
      </c>
      <c r="M24" s="7">
        <f>M20-M21-M22-M23</f>
        <v>1313.6690000000003</v>
      </c>
      <c r="N24" s="6">
        <f>N20-N21-N22-N23</f>
        <v>1269.4119999999998</v>
      </c>
      <c r="O24" s="16">
        <f t="shared" si="7"/>
        <v>96.631038716754333</v>
      </c>
      <c r="P24" s="7">
        <v>1245.3520000000001</v>
      </c>
      <c r="Q24" s="6">
        <v>1237.3630000000001</v>
      </c>
      <c r="R24" s="16">
        <f t="shared" si="8"/>
        <v>99.358494626418874</v>
      </c>
      <c r="S24" s="7">
        <f>S20-S21-S22-S23</f>
        <v>2479.1860000000001</v>
      </c>
      <c r="T24" s="6">
        <v>0</v>
      </c>
      <c r="U24" s="16">
        <f t="shared" si="9"/>
        <v>0</v>
      </c>
      <c r="V24" s="87"/>
      <c r="W24" s="6"/>
    </row>
    <row r="25" spans="1:25" ht="79.5" x14ac:dyDescent="0.25">
      <c r="A25" s="84"/>
      <c r="B25" s="4" t="s">
        <v>19</v>
      </c>
      <c r="C25" s="28" t="s">
        <v>37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88"/>
      <c r="W25" s="6"/>
    </row>
    <row r="26" spans="1:25" x14ac:dyDescent="0.25">
      <c r="A26" s="30"/>
      <c r="B26" s="17"/>
      <c r="C26" s="2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31"/>
      <c r="W26" s="19"/>
    </row>
    <row r="27" spans="1:25" x14ac:dyDescent="0.25">
      <c r="A27" s="79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</row>
    <row r="29" spans="1:25" x14ac:dyDescent="0.25">
      <c r="A29" s="32"/>
      <c r="B29" s="33"/>
      <c r="C29" s="17"/>
      <c r="D29" s="18"/>
      <c r="E29" s="18"/>
      <c r="F29" s="19"/>
      <c r="G29" s="19"/>
      <c r="H29" s="20"/>
      <c r="I29" s="19"/>
      <c r="J29" s="18"/>
      <c r="K29" s="19"/>
      <c r="L29" s="19"/>
      <c r="M29" s="27"/>
      <c r="N29" s="19"/>
      <c r="O29" s="19"/>
      <c r="P29" s="19"/>
      <c r="Q29" s="19"/>
      <c r="R29" s="19"/>
      <c r="S29" s="19"/>
      <c r="T29" s="19"/>
      <c r="U29" s="19"/>
      <c r="V29" s="34"/>
      <c r="W29" s="19"/>
    </row>
    <row r="30" spans="1:25" x14ac:dyDescent="0.25">
      <c r="A30" s="32"/>
      <c r="B30" s="33"/>
      <c r="C30" s="21"/>
      <c r="D30" s="18"/>
      <c r="E30" s="19"/>
      <c r="F30" s="19"/>
      <c r="G30" s="19"/>
      <c r="H30" s="19"/>
      <c r="I30" s="19"/>
      <c r="J30" s="19"/>
      <c r="K30" s="19"/>
      <c r="L30" s="19"/>
      <c r="M30" s="18"/>
      <c r="N30" s="19"/>
      <c r="O30" s="19"/>
      <c r="P30" s="19"/>
      <c r="Q30" s="19"/>
      <c r="R30" s="19"/>
      <c r="S30" s="19"/>
      <c r="T30" s="19"/>
      <c r="U30" s="19"/>
      <c r="V30" s="34"/>
      <c r="W30" s="19"/>
    </row>
    <row r="31" spans="1:25" x14ac:dyDescent="0.25">
      <c r="A31" s="32"/>
      <c r="B31" s="33"/>
      <c r="C31" s="21"/>
      <c r="D31" s="19"/>
      <c r="E31" s="19"/>
      <c r="F31" s="19"/>
      <c r="G31" s="19"/>
      <c r="H31" s="19"/>
      <c r="I31" s="19"/>
      <c r="J31" s="19"/>
      <c r="K31" s="19"/>
      <c r="L31" s="19"/>
      <c r="M31" s="18"/>
      <c r="N31" s="19"/>
      <c r="O31" s="19"/>
      <c r="P31" s="19"/>
      <c r="Q31" s="19"/>
      <c r="R31" s="19"/>
      <c r="S31" s="19"/>
      <c r="T31" s="19"/>
      <c r="U31" s="19"/>
      <c r="V31" s="34"/>
      <c r="W31" s="19"/>
    </row>
    <row r="32" spans="1:25" x14ac:dyDescent="0.25">
      <c r="A32" s="32"/>
      <c r="B32" s="33"/>
      <c r="C32" s="21"/>
      <c r="D32" s="19"/>
      <c r="E32" s="19"/>
      <c r="F32" s="19"/>
      <c r="G32" s="19"/>
      <c r="H32" s="19"/>
      <c r="I32" s="19"/>
      <c r="J32" s="22"/>
      <c r="K32" s="19"/>
      <c r="L32" s="19"/>
      <c r="M32" s="23"/>
      <c r="N32" s="19"/>
      <c r="O32" s="19"/>
      <c r="P32" s="19"/>
      <c r="Q32" s="19"/>
      <c r="R32" s="19"/>
      <c r="S32" s="19"/>
      <c r="T32" s="19"/>
      <c r="U32" s="19"/>
      <c r="V32" s="34"/>
      <c r="W32" s="19"/>
    </row>
    <row r="33" spans="1:23" x14ac:dyDescent="0.25">
      <c r="A33" s="32"/>
      <c r="B33" s="33"/>
      <c r="C33" s="21"/>
      <c r="D33" s="18"/>
      <c r="E33" s="19"/>
      <c r="F33" s="19"/>
      <c r="G33" s="19"/>
      <c r="H33" s="19"/>
      <c r="I33" s="19"/>
      <c r="J33" s="19"/>
      <c r="K33" s="19"/>
      <c r="L33" s="19"/>
      <c r="M33" s="27"/>
      <c r="N33" s="19"/>
      <c r="O33" s="19"/>
      <c r="P33" s="19"/>
      <c r="Q33" s="19"/>
      <c r="R33" s="19"/>
      <c r="S33" s="19"/>
      <c r="T33" s="19"/>
      <c r="U33" s="19"/>
      <c r="V33" s="34"/>
      <c r="W33" s="19"/>
    </row>
    <row r="34" spans="1:23" x14ac:dyDescent="0.25">
      <c r="A34" s="32"/>
      <c r="B34" s="17"/>
      <c r="C34" s="26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34"/>
      <c r="W34" s="19"/>
    </row>
  </sheetData>
  <mergeCells count="28">
    <mergeCell ref="A27:W27"/>
    <mergeCell ref="A12:W12"/>
    <mergeCell ref="A13:A18"/>
    <mergeCell ref="B13:B17"/>
    <mergeCell ref="V13:V18"/>
    <mergeCell ref="A19:W19"/>
    <mergeCell ref="A20:A25"/>
    <mergeCell ref="B20:B24"/>
    <mergeCell ref="V20:V25"/>
    <mergeCell ref="W8:W10"/>
    <mergeCell ref="D9:F9"/>
    <mergeCell ref="G9:I9"/>
    <mergeCell ref="J9:L9"/>
    <mergeCell ref="M9:O9"/>
    <mergeCell ref="D8:U8"/>
    <mergeCell ref="P9:R9"/>
    <mergeCell ref="S9:U9"/>
    <mergeCell ref="D11:F11"/>
    <mergeCell ref="G11:I11"/>
    <mergeCell ref="J11:L11"/>
    <mergeCell ref="M11:O11"/>
    <mergeCell ref="C2:O2"/>
    <mergeCell ref="A4:V4"/>
    <mergeCell ref="C6:O6"/>
    <mergeCell ref="A8:A10"/>
    <mergeCell ref="B8:B10"/>
    <mergeCell ref="C8:C10"/>
    <mergeCell ref="V8:V10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34"/>
  <sheetViews>
    <sheetView zoomScale="90" zoomScaleNormal="90" workbookViewId="0">
      <selection activeCell="C2" sqref="C2:O2"/>
    </sheetView>
  </sheetViews>
  <sheetFormatPr defaultRowHeight="15" x14ac:dyDescent="0.25"/>
  <cols>
    <col min="1" max="1" width="4.42578125" customWidth="1"/>
    <col min="2" max="2" width="10.28515625" customWidth="1"/>
    <col min="3" max="3" width="12.7109375" customWidth="1"/>
    <col min="4" max="4" width="9.85546875" customWidth="1"/>
    <col min="5" max="5" width="9.7109375" customWidth="1"/>
    <col min="6" max="6" width="7.42578125" customWidth="1"/>
    <col min="7" max="7" width="9.85546875" customWidth="1"/>
    <col min="8" max="8" width="9.28515625" customWidth="1"/>
    <col min="9" max="9" width="8.140625" customWidth="1"/>
    <col min="10" max="10" width="8.5703125" customWidth="1"/>
    <col min="11" max="11" width="8.85546875" customWidth="1"/>
    <col min="12" max="12" width="7.5703125" customWidth="1"/>
    <col min="13" max="13" width="8.7109375" customWidth="1"/>
    <col min="14" max="14" width="8.85546875" customWidth="1"/>
    <col min="15" max="15" width="7.42578125" customWidth="1"/>
    <col min="16" max="16" width="16.5703125" customWidth="1"/>
  </cols>
  <sheetData>
    <row r="1" spans="1:17" ht="6.75" customHeight="1" x14ac:dyDescent="0.25"/>
    <row r="2" spans="1:17" ht="30" customHeight="1" x14ac:dyDescent="0.25">
      <c r="C2" s="63" t="s">
        <v>117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7" ht="3.75" customHeight="1" x14ac:dyDescent="0.25"/>
    <row r="4" spans="1:17" ht="47.25" customHeight="1" x14ac:dyDescent="0.25">
      <c r="A4" s="64" t="s">
        <v>92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7" ht="3.75" customHeight="1" x14ac:dyDescent="0.25"/>
    <row r="6" spans="1:17" x14ac:dyDescent="0.25">
      <c r="C6" s="66" t="s">
        <v>93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8" spans="1:17" x14ac:dyDescent="0.25">
      <c r="A8" s="67" t="s">
        <v>2</v>
      </c>
      <c r="B8" s="70" t="s">
        <v>3</v>
      </c>
      <c r="C8" s="73" t="s">
        <v>4</v>
      </c>
      <c r="D8" s="60" t="s">
        <v>6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2"/>
      <c r="P8" s="76" t="s">
        <v>9</v>
      </c>
      <c r="Q8" s="73" t="s">
        <v>10</v>
      </c>
    </row>
    <row r="9" spans="1:17" x14ac:dyDescent="0.25">
      <c r="A9" s="68"/>
      <c r="B9" s="71"/>
      <c r="C9" s="74"/>
      <c r="D9" s="60" t="s">
        <v>5</v>
      </c>
      <c r="E9" s="61"/>
      <c r="F9" s="62"/>
      <c r="G9" s="60" t="s">
        <v>101</v>
      </c>
      <c r="H9" s="61"/>
      <c r="I9" s="62"/>
      <c r="J9" s="60" t="s">
        <v>102</v>
      </c>
      <c r="K9" s="61"/>
      <c r="L9" s="62"/>
      <c r="M9" s="60" t="s">
        <v>111</v>
      </c>
      <c r="N9" s="61"/>
      <c r="O9" s="62"/>
      <c r="P9" s="77"/>
      <c r="Q9" s="74"/>
    </row>
    <row r="10" spans="1:17" ht="121.5" customHeight="1" x14ac:dyDescent="0.25">
      <c r="A10" s="69"/>
      <c r="B10" s="72"/>
      <c r="C10" s="75"/>
      <c r="D10" s="2" t="s">
        <v>11</v>
      </c>
      <c r="E10" s="2" t="s">
        <v>12</v>
      </c>
      <c r="F10" s="3" t="s">
        <v>13</v>
      </c>
      <c r="G10" s="2" t="s">
        <v>11</v>
      </c>
      <c r="H10" s="2" t="s">
        <v>12</v>
      </c>
      <c r="I10" s="3" t="s">
        <v>13</v>
      </c>
      <c r="J10" s="2" t="s">
        <v>11</v>
      </c>
      <c r="K10" s="2" t="s">
        <v>12</v>
      </c>
      <c r="L10" s="3" t="s">
        <v>13</v>
      </c>
      <c r="M10" s="2" t="s">
        <v>11</v>
      </c>
      <c r="N10" s="2" t="s">
        <v>12</v>
      </c>
      <c r="O10" s="3" t="s">
        <v>13</v>
      </c>
      <c r="P10" s="78"/>
      <c r="Q10" s="75"/>
    </row>
    <row r="11" spans="1:17" x14ac:dyDescent="0.25">
      <c r="A11" s="1">
        <v>1</v>
      </c>
      <c r="B11" s="1">
        <v>2</v>
      </c>
      <c r="C11" s="1">
        <v>3</v>
      </c>
      <c r="D11" s="60">
        <v>4</v>
      </c>
      <c r="E11" s="61"/>
      <c r="F11" s="62"/>
      <c r="G11" s="60">
        <v>5</v>
      </c>
      <c r="H11" s="61"/>
      <c r="I11" s="62"/>
      <c r="J11" s="60">
        <v>6</v>
      </c>
      <c r="K11" s="61"/>
      <c r="L11" s="62"/>
      <c r="M11" s="60">
        <v>7</v>
      </c>
      <c r="N11" s="61"/>
      <c r="O11" s="62"/>
      <c r="P11" s="1">
        <v>8</v>
      </c>
      <c r="Q11" s="1">
        <v>9</v>
      </c>
    </row>
    <row r="12" spans="1:17" ht="95.25" customHeight="1" x14ac:dyDescent="0.25">
      <c r="A12" s="81" t="s">
        <v>94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</row>
    <row r="13" spans="1:17" ht="81" customHeight="1" x14ac:dyDescent="0.25">
      <c r="A13" s="82" t="s">
        <v>18</v>
      </c>
      <c r="B13" s="85" t="s">
        <v>17</v>
      </c>
      <c r="C13" s="4" t="s">
        <v>15</v>
      </c>
      <c r="D13" s="7">
        <f>D17+D16+D15+D14</f>
        <v>3223.1930000000002</v>
      </c>
      <c r="E13" s="7">
        <f>H13+K13+N13</f>
        <v>1557.2950000000001</v>
      </c>
      <c r="F13" s="6">
        <f>E13*100/D13</f>
        <v>48.315288597362922</v>
      </c>
      <c r="G13" s="7">
        <f>G17+G16+G15+G14</f>
        <v>1558.193</v>
      </c>
      <c r="H13" s="7">
        <f>H17+H16+H15+H14</f>
        <v>1557.2950000000001</v>
      </c>
      <c r="I13" s="6">
        <f>H13*100/G13</f>
        <v>99.942369141691685</v>
      </c>
      <c r="J13" s="7">
        <f>J14+J15+J16+J17</f>
        <v>1665</v>
      </c>
      <c r="K13" s="6">
        <f>K14+K15+K16+K17</f>
        <v>0</v>
      </c>
      <c r="L13" s="6">
        <f>K13*100/J13</f>
        <v>0</v>
      </c>
      <c r="M13" s="7">
        <f>M14+M15+M16+M17</f>
        <v>0</v>
      </c>
      <c r="N13" s="7">
        <f>N14+N15+N16+N17</f>
        <v>0</v>
      </c>
      <c r="O13" s="6" t="e">
        <f>N13*100/M13</f>
        <v>#DIV/0!</v>
      </c>
      <c r="P13" s="86" t="s">
        <v>96</v>
      </c>
      <c r="Q13" s="6"/>
    </row>
    <row r="14" spans="1:17" ht="23.25" x14ac:dyDescent="0.25">
      <c r="A14" s="83"/>
      <c r="B14" s="85"/>
      <c r="C14" s="5" t="s">
        <v>16</v>
      </c>
      <c r="D14" s="7">
        <f>G14+J14+M14</f>
        <v>0</v>
      </c>
      <c r="E14" s="6">
        <f>H14+K14+N14</f>
        <v>0</v>
      </c>
      <c r="F14" s="7" t="e">
        <f t="shared" ref="F14:F16" si="0">E14*100/D14</f>
        <v>#DIV/0!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7">
        <v>0</v>
      </c>
      <c r="N14" s="6">
        <v>0</v>
      </c>
      <c r="O14" s="6">
        <v>0</v>
      </c>
      <c r="P14" s="87"/>
      <c r="Q14" s="6"/>
    </row>
    <row r="15" spans="1:17" ht="23.25" x14ac:dyDescent="0.25">
      <c r="A15" s="83"/>
      <c r="B15" s="85"/>
      <c r="C15" s="5" t="s">
        <v>20</v>
      </c>
      <c r="D15" s="6">
        <f>G15+J1+M135</f>
        <v>0</v>
      </c>
      <c r="E15" s="6">
        <f>H15+K15+N15</f>
        <v>0</v>
      </c>
      <c r="F15" s="7" t="e">
        <f t="shared" si="0"/>
        <v>#DIV/0!</v>
      </c>
      <c r="G15" s="6">
        <v>0</v>
      </c>
      <c r="H15" s="6">
        <v>0</v>
      </c>
      <c r="I15" s="6" t="e">
        <f t="shared" ref="I15:I17" si="1">H15*100/G15</f>
        <v>#DIV/0!</v>
      </c>
      <c r="J15" s="6">
        <v>0</v>
      </c>
      <c r="K15" s="6">
        <v>0</v>
      </c>
      <c r="L15" s="6">
        <v>0</v>
      </c>
      <c r="M15" s="7">
        <v>0</v>
      </c>
      <c r="N15" s="6">
        <v>0</v>
      </c>
      <c r="O15" s="6">
        <v>0</v>
      </c>
      <c r="P15" s="87"/>
      <c r="Q15" s="6"/>
    </row>
    <row r="16" spans="1:17" ht="23.25" x14ac:dyDescent="0.25">
      <c r="A16" s="83"/>
      <c r="B16" s="85"/>
      <c r="C16" s="5" t="s">
        <v>21</v>
      </c>
      <c r="D16" s="7">
        <f>G16+J16+M16</f>
        <v>150</v>
      </c>
      <c r="E16" s="6">
        <f>H16+K16+N16</f>
        <v>150</v>
      </c>
      <c r="F16" s="7">
        <f t="shared" si="0"/>
        <v>100</v>
      </c>
      <c r="G16" s="6">
        <v>150</v>
      </c>
      <c r="H16" s="6">
        <v>150</v>
      </c>
      <c r="I16" s="16">
        <f t="shared" si="1"/>
        <v>100</v>
      </c>
      <c r="J16" s="10">
        <v>0</v>
      </c>
      <c r="K16" s="6">
        <v>0</v>
      </c>
      <c r="L16" s="16" t="e">
        <f t="shared" ref="L16:L18" si="2">K16*100/J16</f>
        <v>#DIV/0!</v>
      </c>
      <c r="M16" s="29">
        <v>0</v>
      </c>
      <c r="N16" s="6">
        <v>0</v>
      </c>
      <c r="O16" s="6" t="e">
        <f t="shared" ref="O16:O18" si="3">N16*100/M16</f>
        <v>#DIV/0!</v>
      </c>
      <c r="P16" s="87"/>
      <c r="Q16" s="6"/>
    </row>
    <row r="17" spans="1:17" ht="23.25" x14ac:dyDescent="0.25">
      <c r="A17" s="83"/>
      <c r="B17" s="85"/>
      <c r="C17" s="5" t="s">
        <v>22</v>
      </c>
      <c r="D17" s="7">
        <f>G17+J17+M17</f>
        <v>3073.1930000000002</v>
      </c>
      <c r="E17" s="7">
        <f>H17+K17+N17</f>
        <v>1407.2950000000001</v>
      </c>
      <c r="F17" s="7">
        <f>E17*100/D17</f>
        <v>45.792600725043947</v>
      </c>
      <c r="G17" s="6">
        <v>1408.193</v>
      </c>
      <c r="H17" s="6">
        <v>1407.2950000000001</v>
      </c>
      <c r="I17" s="16">
        <f t="shared" si="1"/>
        <v>99.936230332063857</v>
      </c>
      <c r="J17" s="6">
        <v>1665</v>
      </c>
      <c r="K17" s="6">
        <v>0</v>
      </c>
      <c r="L17" s="16">
        <f t="shared" si="2"/>
        <v>0</v>
      </c>
      <c r="M17" s="7">
        <v>0</v>
      </c>
      <c r="N17" s="7">
        <v>0</v>
      </c>
      <c r="O17" s="16" t="e">
        <f t="shared" si="3"/>
        <v>#DIV/0!</v>
      </c>
      <c r="P17" s="87"/>
      <c r="Q17" s="6"/>
    </row>
    <row r="18" spans="1:17" ht="78.75" customHeight="1" x14ac:dyDescent="0.25">
      <c r="A18" s="84"/>
      <c r="B18" s="4" t="s">
        <v>19</v>
      </c>
      <c r="C18" s="57" t="s">
        <v>97</v>
      </c>
      <c r="D18" s="8">
        <v>0</v>
      </c>
      <c r="E18" s="8">
        <v>0</v>
      </c>
      <c r="F18" s="8">
        <v>0</v>
      </c>
      <c r="G18" s="8">
        <v>24</v>
      </c>
      <c r="H18" s="8">
        <v>24</v>
      </c>
      <c r="I18" s="8">
        <v>100</v>
      </c>
      <c r="J18" s="8">
        <v>28</v>
      </c>
      <c r="K18" s="8">
        <v>27</v>
      </c>
      <c r="L18" s="16">
        <f t="shared" si="2"/>
        <v>96.428571428571431</v>
      </c>
      <c r="M18" s="8">
        <v>28</v>
      </c>
      <c r="N18" s="8">
        <v>26</v>
      </c>
      <c r="O18" s="16">
        <f t="shared" si="3"/>
        <v>92.857142857142861</v>
      </c>
      <c r="P18" s="88"/>
      <c r="Q18" s="6"/>
    </row>
    <row r="19" spans="1:17" ht="104.25" customHeight="1" x14ac:dyDescent="0.25">
      <c r="A19" s="89" t="s">
        <v>95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</row>
    <row r="20" spans="1:17" ht="88.5" customHeight="1" x14ac:dyDescent="0.25">
      <c r="A20" s="82" t="s">
        <v>18</v>
      </c>
      <c r="B20" s="85" t="s">
        <v>17</v>
      </c>
      <c r="C20" s="4" t="s">
        <v>15</v>
      </c>
      <c r="D20" s="7">
        <f>D24+D23+D22+D21</f>
        <v>3223.1930000000002</v>
      </c>
      <c r="E20" s="7">
        <f>H20+K20+N20</f>
        <v>1557.2950000000001</v>
      </c>
      <c r="F20" s="6">
        <f>E20*100/D20</f>
        <v>48.315288597362922</v>
      </c>
      <c r="G20" s="7">
        <f>G24+G23+G22+G21</f>
        <v>1558.193</v>
      </c>
      <c r="H20" s="7">
        <f>H24+H23+H22+H21</f>
        <v>1557.2950000000001</v>
      </c>
      <c r="I20" s="6">
        <f>H20*100/G20</f>
        <v>99.942369141691685</v>
      </c>
      <c r="J20" s="7">
        <f>J21+J22+J23+J24</f>
        <v>1665</v>
      </c>
      <c r="K20" s="6">
        <f>K21+K22+K23+K24</f>
        <v>0</v>
      </c>
      <c r="L20" s="6">
        <f>K20*100/J20</f>
        <v>0</v>
      </c>
      <c r="M20" s="7">
        <f>M21+M22+M23+M24</f>
        <v>0</v>
      </c>
      <c r="N20" s="7">
        <f>N21+N22+N23+N24</f>
        <v>0</v>
      </c>
      <c r="O20" s="6" t="e">
        <f>N20*100/M20</f>
        <v>#DIV/0!</v>
      </c>
      <c r="P20" s="86" t="s">
        <v>96</v>
      </c>
      <c r="Q20" s="6"/>
    </row>
    <row r="21" spans="1:17" ht="23.25" x14ac:dyDescent="0.25">
      <c r="A21" s="83"/>
      <c r="B21" s="85"/>
      <c r="C21" s="5" t="s">
        <v>16</v>
      </c>
      <c r="D21" s="7">
        <f>G21+J21+M21</f>
        <v>0</v>
      </c>
      <c r="E21" s="6">
        <f>H21+K21+N21</f>
        <v>0</v>
      </c>
      <c r="F21" s="7" t="e">
        <f t="shared" ref="F21:F23" si="4">E21*100/D21</f>
        <v>#DIV/0!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7">
        <v>0</v>
      </c>
      <c r="N21" s="6">
        <v>0</v>
      </c>
      <c r="O21" s="6">
        <v>0</v>
      </c>
      <c r="P21" s="87"/>
      <c r="Q21" s="6"/>
    </row>
    <row r="22" spans="1:17" ht="23.25" x14ac:dyDescent="0.25">
      <c r="A22" s="83"/>
      <c r="B22" s="85"/>
      <c r="C22" s="5" t="s">
        <v>20</v>
      </c>
      <c r="D22" s="6">
        <f>G22+J8+M142</f>
        <v>0</v>
      </c>
      <c r="E22" s="6">
        <f>H22+K22+N22</f>
        <v>0</v>
      </c>
      <c r="F22" s="7" t="e">
        <f t="shared" si="4"/>
        <v>#DIV/0!</v>
      </c>
      <c r="G22" s="6">
        <v>0</v>
      </c>
      <c r="H22" s="6">
        <v>0</v>
      </c>
      <c r="I22" s="6" t="e">
        <f t="shared" ref="I22:I24" si="5">H22*100/G22</f>
        <v>#DIV/0!</v>
      </c>
      <c r="J22" s="6">
        <v>0</v>
      </c>
      <c r="K22" s="6">
        <v>0</v>
      </c>
      <c r="L22" s="6">
        <v>0</v>
      </c>
      <c r="M22" s="7">
        <v>0</v>
      </c>
      <c r="N22" s="6">
        <v>0</v>
      </c>
      <c r="O22" s="6">
        <v>0</v>
      </c>
      <c r="P22" s="87"/>
      <c r="Q22" s="6"/>
    </row>
    <row r="23" spans="1:17" ht="23.25" x14ac:dyDescent="0.25">
      <c r="A23" s="83"/>
      <c r="B23" s="85"/>
      <c r="C23" s="5" t="s">
        <v>21</v>
      </c>
      <c r="D23" s="7">
        <f>G23+J23+M23</f>
        <v>150</v>
      </c>
      <c r="E23" s="6">
        <f>H23+K23+N23</f>
        <v>150</v>
      </c>
      <c r="F23" s="7">
        <f t="shared" si="4"/>
        <v>100</v>
      </c>
      <c r="G23" s="6">
        <v>150</v>
      </c>
      <c r="H23" s="6">
        <v>150</v>
      </c>
      <c r="I23" s="16">
        <f t="shared" si="5"/>
        <v>100</v>
      </c>
      <c r="J23" s="10">
        <v>0</v>
      </c>
      <c r="K23" s="6">
        <v>0</v>
      </c>
      <c r="L23" s="16" t="e">
        <f t="shared" ref="L23:L25" si="6">K23*100/J23</f>
        <v>#DIV/0!</v>
      </c>
      <c r="M23" s="29">
        <v>0</v>
      </c>
      <c r="N23" s="6">
        <v>0</v>
      </c>
      <c r="O23" s="6" t="e">
        <f t="shared" ref="O23:O25" si="7">N23*100/M23</f>
        <v>#DIV/0!</v>
      </c>
      <c r="P23" s="87"/>
      <c r="Q23" s="6"/>
    </row>
    <row r="24" spans="1:17" ht="23.25" x14ac:dyDescent="0.25">
      <c r="A24" s="83"/>
      <c r="B24" s="85"/>
      <c r="C24" s="5" t="s">
        <v>22</v>
      </c>
      <c r="D24" s="7">
        <f>G24+J24+M24</f>
        <v>3073.1930000000002</v>
      </c>
      <c r="E24" s="7">
        <f>H24+K24+N24</f>
        <v>1407.2950000000001</v>
      </c>
      <c r="F24" s="7">
        <f>E24*100/D24</f>
        <v>45.792600725043947</v>
      </c>
      <c r="G24" s="6">
        <v>1408.193</v>
      </c>
      <c r="H24" s="6">
        <v>1407.2950000000001</v>
      </c>
      <c r="I24" s="16">
        <f t="shared" si="5"/>
        <v>99.936230332063857</v>
      </c>
      <c r="J24" s="6">
        <v>1665</v>
      </c>
      <c r="K24" s="6">
        <v>0</v>
      </c>
      <c r="L24" s="16">
        <f t="shared" si="6"/>
        <v>0</v>
      </c>
      <c r="M24" s="7">
        <v>0</v>
      </c>
      <c r="N24" s="7">
        <v>0</v>
      </c>
      <c r="O24" s="16" t="e">
        <f t="shared" si="7"/>
        <v>#DIV/0!</v>
      </c>
      <c r="P24" s="87"/>
      <c r="Q24" s="6"/>
    </row>
    <row r="25" spans="1:17" ht="79.5" x14ac:dyDescent="0.25">
      <c r="A25" s="84"/>
      <c r="B25" s="4" t="s">
        <v>19</v>
      </c>
      <c r="C25" s="28" t="s">
        <v>37</v>
      </c>
      <c r="D25" s="8">
        <v>0</v>
      </c>
      <c r="E25" s="8">
        <v>0</v>
      </c>
      <c r="F25" s="8">
        <v>0</v>
      </c>
      <c r="G25" s="8">
        <v>24</v>
      </c>
      <c r="H25" s="8">
        <v>24</v>
      </c>
      <c r="I25" s="8">
        <v>100</v>
      </c>
      <c r="J25" s="8">
        <v>28</v>
      </c>
      <c r="K25" s="8">
        <v>27</v>
      </c>
      <c r="L25" s="16">
        <f t="shared" si="6"/>
        <v>96.428571428571431</v>
      </c>
      <c r="M25" s="8">
        <v>28</v>
      </c>
      <c r="N25" s="8">
        <v>26</v>
      </c>
      <c r="O25" s="16">
        <f t="shared" si="7"/>
        <v>92.857142857142861</v>
      </c>
      <c r="P25" s="88"/>
      <c r="Q25" s="6"/>
    </row>
    <row r="26" spans="1:17" x14ac:dyDescent="0.25">
      <c r="A26" s="40"/>
      <c r="B26" s="17"/>
      <c r="C26" s="2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39"/>
      <c r="Q26" s="19"/>
    </row>
    <row r="27" spans="1:17" x14ac:dyDescent="0.25">
      <c r="A27" s="79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</row>
    <row r="29" spans="1:17" x14ac:dyDescent="0.25">
      <c r="A29" s="32"/>
      <c r="B29" s="33"/>
      <c r="C29" s="17"/>
      <c r="D29" s="18"/>
      <c r="E29" s="18"/>
      <c r="F29" s="19"/>
      <c r="G29" s="19"/>
      <c r="H29" s="20"/>
      <c r="I29" s="19"/>
      <c r="J29" s="18"/>
      <c r="K29" s="19"/>
      <c r="L29" s="19"/>
      <c r="M29" s="27"/>
      <c r="N29" s="19"/>
      <c r="O29" s="19"/>
      <c r="P29" s="34"/>
      <c r="Q29" s="19"/>
    </row>
    <row r="30" spans="1:17" x14ac:dyDescent="0.25">
      <c r="A30" s="32"/>
      <c r="B30" s="33"/>
      <c r="C30" s="21"/>
      <c r="D30" s="18"/>
      <c r="E30" s="19"/>
      <c r="F30" s="19"/>
      <c r="G30" s="19"/>
      <c r="H30" s="19"/>
      <c r="I30" s="19"/>
      <c r="J30" s="19"/>
      <c r="K30" s="19"/>
      <c r="L30" s="19"/>
      <c r="M30" s="18"/>
      <c r="N30" s="19"/>
      <c r="O30" s="19"/>
      <c r="P30" s="34"/>
      <c r="Q30" s="19"/>
    </row>
    <row r="31" spans="1:17" x14ac:dyDescent="0.25">
      <c r="A31" s="32"/>
      <c r="B31" s="33"/>
      <c r="C31" s="21"/>
      <c r="D31" s="19"/>
      <c r="E31" s="19"/>
      <c r="F31" s="19"/>
      <c r="G31" s="19"/>
      <c r="H31" s="19"/>
      <c r="I31" s="19"/>
      <c r="J31" s="19"/>
      <c r="K31" s="19"/>
      <c r="L31" s="19"/>
      <c r="M31" s="18"/>
      <c r="N31" s="19"/>
      <c r="O31" s="19"/>
      <c r="P31" s="34"/>
      <c r="Q31" s="19"/>
    </row>
    <row r="32" spans="1:17" x14ac:dyDescent="0.25">
      <c r="A32" s="32"/>
      <c r="B32" s="33"/>
      <c r="C32" s="21"/>
      <c r="D32" s="19"/>
      <c r="E32" s="19"/>
      <c r="F32" s="19"/>
      <c r="G32" s="19"/>
      <c r="H32" s="19"/>
      <c r="I32" s="19"/>
      <c r="J32" s="22"/>
      <c r="K32" s="19"/>
      <c r="L32" s="19"/>
      <c r="M32" s="23"/>
      <c r="N32" s="19"/>
      <c r="O32" s="19"/>
      <c r="P32" s="34"/>
      <c r="Q32" s="19"/>
    </row>
    <row r="33" spans="1:17" x14ac:dyDescent="0.25">
      <c r="A33" s="32"/>
      <c r="B33" s="33"/>
      <c r="C33" s="21"/>
      <c r="D33" s="18"/>
      <c r="E33" s="19"/>
      <c r="F33" s="19"/>
      <c r="G33" s="19"/>
      <c r="H33" s="19"/>
      <c r="I33" s="19"/>
      <c r="J33" s="19"/>
      <c r="K33" s="19"/>
      <c r="L33" s="19"/>
      <c r="M33" s="27"/>
      <c r="N33" s="19"/>
      <c r="O33" s="19"/>
      <c r="P33" s="34"/>
      <c r="Q33" s="19"/>
    </row>
    <row r="34" spans="1:17" x14ac:dyDescent="0.25">
      <c r="A34" s="32"/>
      <c r="B34" s="17"/>
      <c r="C34" s="26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4"/>
      <c r="Q34" s="19"/>
    </row>
  </sheetData>
  <mergeCells count="26">
    <mergeCell ref="D11:F11"/>
    <mergeCell ref="G11:I11"/>
    <mergeCell ref="J11:L11"/>
    <mergeCell ref="M11:O11"/>
    <mergeCell ref="C2:O2"/>
    <mergeCell ref="A4:P4"/>
    <mergeCell ref="C6:O6"/>
    <mergeCell ref="A8:A10"/>
    <mergeCell ref="B8:B10"/>
    <mergeCell ref="C8:C10"/>
    <mergeCell ref="D8:O8"/>
    <mergeCell ref="P8:P10"/>
    <mergeCell ref="Q8:Q10"/>
    <mergeCell ref="D9:F9"/>
    <mergeCell ref="G9:I9"/>
    <mergeCell ref="J9:L9"/>
    <mergeCell ref="M9:O9"/>
    <mergeCell ref="A27:Q27"/>
    <mergeCell ref="A12:Q12"/>
    <mergeCell ref="A13:A18"/>
    <mergeCell ref="B13:B17"/>
    <mergeCell ref="P13:P18"/>
    <mergeCell ref="A19:Q19"/>
    <mergeCell ref="A20:A25"/>
    <mergeCell ref="B20:B24"/>
    <mergeCell ref="P20:P25"/>
  </mergeCell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34"/>
  <sheetViews>
    <sheetView zoomScale="90" zoomScaleNormal="90" workbookViewId="0">
      <selection activeCell="W25" sqref="W25"/>
    </sheetView>
  </sheetViews>
  <sheetFormatPr defaultRowHeight="15" x14ac:dyDescent="0.25"/>
  <cols>
    <col min="1" max="1" width="4.42578125" customWidth="1"/>
    <col min="2" max="2" width="10.28515625" customWidth="1"/>
    <col min="3" max="3" width="12.7109375" customWidth="1"/>
    <col min="4" max="4" width="9.85546875" customWidth="1"/>
    <col min="5" max="5" width="9.7109375" customWidth="1"/>
    <col min="6" max="6" width="7.42578125" customWidth="1"/>
    <col min="7" max="7" width="9.85546875" customWidth="1"/>
    <col min="8" max="8" width="9.28515625" customWidth="1"/>
    <col min="9" max="9" width="8.140625" customWidth="1"/>
    <col min="10" max="10" width="8.5703125" customWidth="1"/>
    <col min="11" max="11" width="8.85546875" customWidth="1"/>
    <col min="12" max="12" width="7.5703125" customWidth="1"/>
    <col min="13" max="13" width="8.7109375" customWidth="1"/>
    <col min="14" max="14" width="7.7109375" customWidth="1"/>
    <col min="15" max="15" width="7.42578125" customWidth="1"/>
    <col min="16" max="16" width="16.5703125" customWidth="1"/>
  </cols>
  <sheetData>
    <row r="1" spans="1:17" ht="6.75" customHeight="1" x14ac:dyDescent="0.25"/>
    <row r="2" spans="1:17" ht="30" customHeight="1" x14ac:dyDescent="0.25">
      <c r="C2" s="93" t="s">
        <v>118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7" ht="3.75" customHeight="1" x14ac:dyDescent="0.25"/>
    <row r="4" spans="1:17" ht="17.25" customHeight="1" x14ac:dyDescent="0.25">
      <c r="A4" s="64" t="s">
        <v>125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7" ht="3.75" customHeight="1" x14ac:dyDescent="0.25"/>
    <row r="6" spans="1:17" x14ac:dyDescent="0.25">
      <c r="C6" s="66" t="s">
        <v>126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8" spans="1:17" x14ac:dyDescent="0.25">
      <c r="A8" s="67" t="s">
        <v>2</v>
      </c>
      <c r="B8" s="70" t="s">
        <v>3</v>
      </c>
      <c r="C8" s="73" t="s">
        <v>4</v>
      </c>
      <c r="D8" s="60" t="s">
        <v>6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2"/>
      <c r="P8" s="76" t="s">
        <v>9</v>
      </c>
      <c r="Q8" s="73" t="s">
        <v>10</v>
      </c>
    </row>
    <row r="9" spans="1:17" x14ac:dyDescent="0.25">
      <c r="A9" s="68"/>
      <c r="B9" s="71"/>
      <c r="C9" s="74"/>
      <c r="D9" s="60" t="s">
        <v>5</v>
      </c>
      <c r="E9" s="61"/>
      <c r="F9" s="62"/>
      <c r="G9" s="60" t="s">
        <v>101</v>
      </c>
      <c r="H9" s="61"/>
      <c r="I9" s="62"/>
      <c r="J9" s="60" t="s">
        <v>102</v>
      </c>
      <c r="K9" s="61"/>
      <c r="L9" s="62"/>
      <c r="M9" s="60" t="s">
        <v>111</v>
      </c>
      <c r="N9" s="61"/>
      <c r="O9" s="62"/>
      <c r="P9" s="77"/>
      <c r="Q9" s="74"/>
    </row>
    <row r="10" spans="1:17" ht="121.5" customHeight="1" x14ac:dyDescent="0.25">
      <c r="A10" s="69"/>
      <c r="B10" s="72"/>
      <c r="C10" s="75"/>
      <c r="D10" s="2" t="s">
        <v>11</v>
      </c>
      <c r="E10" s="2" t="s">
        <v>12</v>
      </c>
      <c r="F10" s="3" t="s">
        <v>13</v>
      </c>
      <c r="G10" s="2" t="s">
        <v>11</v>
      </c>
      <c r="H10" s="2" t="s">
        <v>12</v>
      </c>
      <c r="I10" s="3" t="s">
        <v>13</v>
      </c>
      <c r="J10" s="2" t="s">
        <v>11</v>
      </c>
      <c r="K10" s="2" t="s">
        <v>12</v>
      </c>
      <c r="L10" s="3" t="s">
        <v>13</v>
      </c>
      <c r="M10" s="2" t="s">
        <v>11</v>
      </c>
      <c r="N10" s="2" t="s">
        <v>12</v>
      </c>
      <c r="O10" s="3" t="s">
        <v>13</v>
      </c>
      <c r="P10" s="78"/>
      <c r="Q10" s="75"/>
    </row>
    <row r="11" spans="1:17" x14ac:dyDescent="0.25">
      <c r="A11" s="1">
        <v>1</v>
      </c>
      <c r="B11" s="1">
        <v>2</v>
      </c>
      <c r="C11" s="1">
        <v>3</v>
      </c>
      <c r="D11" s="60">
        <v>4</v>
      </c>
      <c r="E11" s="61"/>
      <c r="F11" s="62"/>
      <c r="G11" s="60">
        <v>5</v>
      </c>
      <c r="H11" s="61"/>
      <c r="I11" s="62"/>
      <c r="J11" s="60">
        <v>6</v>
      </c>
      <c r="K11" s="61"/>
      <c r="L11" s="62"/>
      <c r="M11" s="60">
        <v>7</v>
      </c>
      <c r="N11" s="61"/>
      <c r="O11" s="62"/>
      <c r="P11" s="1">
        <v>8</v>
      </c>
      <c r="Q11" s="1">
        <v>9</v>
      </c>
    </row>
    <row r="12" spans="1:17" ht="28.5" customHeight="1" x14ac:dyDescent="0.25">
      <c r="A12" s="81" t="s">
        <v>74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</row>
    <row r="13" spans="1:17" ht="81" customHeight="1" x14ac:dyDescent="0.25">
      <c r="A13" s="82" t="s">
        <v>18</v>
      </c>
      <c r="B13" s="85" t="s">
        <v>17</v>
      </c>
      <c r="C13" s="4" t="s">
        <v>15</v>
      </c>
      <c r="D13" s="7">
        <f>J13+M13</f>
        <v>700</v>
      </c>
      <c r="E13" s="7">
        <f>K13+N13</f>
        <v>0</v>
      </c>
      <c r="F13" s="7">
        <f t="shared" ref="F13:I13" si="0">F17</f>
        <v>0</v>
      </c>
      <c r="G13" s="7">
        <v>0</v>
      </c>
      <c r="H13" s="7">
        <v>0</v>
      </c>
      <c r="I13" s="6">
        <f t="shared" si="0"/>
        <v>0</v>
      </c>
      <c r="J13" s="7">
        <f>J17</f>
        <v>350</v>
      </c>
      <c r="K13" s="6">
        <f>K17</f>
        <v>0</v>
      </c>
      <c r="L13" s="6">
        <f>K13*100/J13</f>
        <v>0</v>
      </c>
      <c r="M13" s="7">
        <f>M17</f>
        <v>350</v>
      </c>
      <c r="N13" s="6">
        <f>N17</f>
        <v>0</v>
      </c>
      <c r="O13" s="16">
        <f>N13*100/M13</f>
        <v>0</v>
      </c>
      <c r="P13" s="86" t="s">
        <v>77</v>
      </c>
      <c r="Q13" s="6"/>
    </row>
    <row r="14" spans="1:17" ht="23.25" x14ac:dyDescent="0.25">
      <c r="A14" s="83"/>
      <c r="B14" s="85"/>
      <c r="C14" s="5" t="s">
        <v>16</v>
      </c>
      <c r="D14" s="7"/>
      <c r="E14" s="6"/>
      <c r="F14" s="7"/>
      <c r="G14" s="6"/>
      <c r="H14" s="6"/>
      <c r="I14" s="6"/>
      <c r="J14" s="6"/>
      <c r="K14" s="6"/>
      <c r="L14" s="6"/>
      <c r="M14" s="7">
        <v>0</v>
      </c>
      <c r="N14" s="6">
        <v>0</v>
      </c>
      <c r="O14" s="6">
        <v>0</v>
      </c>
      <c r="P14" s="87"/>
      <c r="Q14" s="6"/>
    </row>
    <row r="15" spans="1:17" ht="23.25" x14ac:dyDescent="0.25">
      <c r="A15" s="83"/>
      <c r="B15" s="85"/>
      <c r="C15" s="5" t="s">
        <v>20</v>
      </c>
      <c r="D15" s="6"/>
      <c r="E15" s="6"/>
      <c r="F15" s="7"/>
      <c r="G15" s="6"/>
      <c r="H15" s="6"/>
      <c r="I15" s="6"/>
      <c r="J15" s="6"/>
      <c r="K15" s="6"/>
      <c r="L15" s="6"/>
      <c r="M15" s="7">
        <v>0</v>
      </c>
      <c r="N15" s="6">
        <v>0</v>
      </c>
      <c r="O15" s="6">
        <v>0</v>
      </c>
      <c r="P15" s="87"/>
      <c r="Q15" s="6"/>
    </row>
    <row r="16" spans="1:17" ht="23.25" x14ac:dyDescent="0.25">
      <c r="A16" s="83"/>
      <c r="B16" s="85"/>
      <c r="C16" s="5" t="s">
        <v>21</v>
      </c>
      <c r="D16" s="7"/>
      <c r="E16" s="6"/>
      <c r="F16" s="7"/>
      <c r="G16" s="6"/>
      <c r="H16" s="6"/>
      <c r="I16" s="6"/>
      <c r="J16" s="10"/>
      <c r="K16" s="6"/>
      <c r="L16" s="6"/>
      <c r="M16" s="7">
        <v>0</v>
      </c>
      <c r="N16" s="6">
        <v>0</v>
      </c>
      <c r="O16" s="6">
        <v>0</v>
      </c>
      <c r="P16" s="87"/>
      <c r="Q16" s="6"/>
    </row>
    <row r="17" spans="1:17" ht="23.25" x14ac:dyDescent="0.25">
      <c r="A17" s="83"/>
      <c r="B17" s="85"/>
      <c r="C17" s="5" t="s">
        <v>22</v>
      </c>
      <c r="D17" s="7">
        <f>J17+M17</f>
        <v>700</v>
      </c>
      <c r="E17" s="6">
        <f>H17+K17</f>
        <v>0</v>
      </c>
      <c r="F17" s="7">
        <f>E17*100/D17</f>
        <v>0</v>
      </c>
      <c r="G17" s="6">
        <v>0</v>
      </c>
      <c r="H17" s="6">
        <v>0</v>
      </c>
      <c r="I17" s="6">
        <v>0</v>
      </c>
      <c r="J17" s="6">
        <v>350</v>
      </c>
      <c r="K17" s="6">
        <v>0</v>
      </c>
      <c r="L17" s="6">
        <v>0</v>
      </c>
      <c r="M17" s="7">
        <v>350</v>
      </c>
      <c r="N17" s="6">
        <v>0</v>
      </c>
      <c r="O17" s="16">
        <v>0</v>
      </c>
      <c r="P17" s="87"/>
      <c r="Q17" s="6"/>
    </row>
    <row r="18" spans="1:17" ht="85.5" customHeight="1" x14ac:dyDescent="0.25">
      <c r="A18" s="84"/>
      <c r="B18" s="4" t="s">
        <v>19</v>
      </c>
      <c r="C18" s="35" t="s">
        <v>75</v>
      </c>
      <c r="D18" s="8">
        <f>G18+J18/2</f>
        <v>46.93</v>
      </c>
      <c r="E18" s="8">
        <f>H18+K18/2</f>
        <v>0</v>
      </c>
      <c r="F18" s="8">
        <f>E18*100/D18</f>
        <v>0</v>
      </c>
      <c r="G18" s="8">
        <v>0</v>
      </c>
      <c r="H18" s="8">
        <v>0</v>
      </c>
      <c r="I18" s="8">
        <v>0</v>
      </c>
      <c r="J18" s="8">
        <v>93.86</v>
      </c>
      <c r="K18" s="8">
        <v>0</v>
      </c>
      <c r="L18" s="8">
        <f>K18*100/J18</f>
        <v>0</v>
      </c>
      <c r="M18" s="7">
        <v>94.6</v>
      </c>
      <c r="N18" s="6">
        <v>0</v>
      </c>
      <c r="O18" s="16">
        <f>N18*100/M18</f>
        <v>0</v>
      </c>
      <c r="P18" s="88"/>
      <c r="Q18" s="6"/>
    </row>
    <row r="19" spans="1:17" ht="33.75" customHeight="1" x14ac:dyDescent="0.25">
      <c r="A19" s="89" t="s">
        <v>76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</row>
    <row r="20" spans="1:17" ht="88.5" customHeight="1" x14ac:dyDescent="0.25">
      <c r="A20" s="82" t="s">
        <v>18</v>
      </c>
      <c r="B20" s="85" t="s">
        <v>17</v>
      </c>
      <c r="C20" s="4" t="s">
        <v>15</v>
      </c>
      <c r="D20" s="7">
        <f>J20+M20</f>
        <v>700</v>
      </c>
      <c r="E20" s="7">
        <f>K20+N20</f>
        <v>0</v>
      </c>
      <c r="F20" s="7">
        <f t="shared" ref="F20" si="1">F24</f>
        <v>0</v>
      </c>
      <c r="G20" s="7">
        <v>0</v>
      </c>
      <c r="H20" s="7">
        <v>0</v>
      </c>
      <c r="I20" s="6">
        <f t="shared" ref="I20" si="2">I24</f>
        <v>0</v>
      </c>
      <c r="J20" s="7">
        <f>J24</f>
        <v>350</v>
      </c>
      <c r="K20" s="6">
        <f>K24</f>
        <v>0</v>
      </c>
      <c r="L20" s="6">
        <f>K20*100/J20</f>
        <v>0</v>
      </c>
      <c r="M20" s="7">
        <f>M24</f>
        <v>350</v>
      </c>
      <c r="N20" s="6">
        <f>N24</f>
        <v>0</v>
      </c>
      <c r="O20" s="16">
        <f>N20*100/M20</f>
        <v>0</v>
      </c>
      <c r="P20" s="86" t="s">
        <v>77</v>
      </c>
      <c r="Q20" s="6"/>
    </row>
    <row r="21" spans="1:17" ht="23.25" x14ac:dyDescent="0.25">
      <c r="A21" s="83"/>
      <c r="B21" s="85"/>
      <c r="C21" s="5" t="s">
        <v>16</v>
      </c>
      <c r="D21" s="7"/>
      <c r="E21" s="6"/>
      <c r="F21" s="7"/>
      <c r="G21" s="6"/>
      <c r="H21" s="6"/>
      <c r="I21" s="6"/>
      <c r="J21" s="6"/>
      <c r="K21" s="6"/>
      <c r="L21" s="6"/>
      <c r="M21" s="7">
        <v>0</v>
      </c>
      <c r="N21" s="6">
        <v>0</v>
      </c>
      <c r="O21" s="6">
        <v>0</v>
      </c>
      <c r="P21" s="87"/>
      <c r="Q21" s="6"/>
    </row>
    <row r="22" spans="1:17" ht="23.25" x14ac:dyDescent="0.25">
      <c r="A22" s="83"/>
      <c r="B22" s="85"/>
      <c r="C22" s="5" t="s">
        <v>20</v>
      </c>
      <c r="D22" s="6"/>
      <c r="E22" s="6"/>
      <c r="F22" s="7"/>
      <c r="G22" s="6"/>
      <c r="H22" s="6"/>
      <c r="I22" s="6"/>
      <c r="J22" s="6"/>
      <c r="K22" s="6"/>
      <c r="L22" s="6"/>
      <c r="M22" s="7">
        <v>0</v>
      </c>
      <c r="N22" s="6">
        <v>0</v>
      </c>
      <c r="O22" s="6">
        <v>0</v>
      </c>
      <c r="P22" s="87"/>
      <c r="Q22" s="6"/>
    </row>
    <row r="23" spans="1:17" ht="23.25" x14ac:dyDescent="0.25">
      <c r="A23" s="83"/>
      <c r="B23" s="85"/>
      <c r="C23" s="5" t="s">
        <v>21</v>
      </c>
      <c r="D23" s="7"/>
      <c r="E23" s="6"/>
      <c r="F23" s="7"/>
      <c r="G23" s="6"/>
      <c r="H23" s="6"/>
      <c r="I23" s="6"/>
      <c r="J23" s="10"/>
      <c r="K23" s="6"/>
      <c r="L23" s="6"/>
      <c r="M23" s="7">
        <v>0</v>
      </c>
      <c r="N23" s="6">
        <v>0</v>
      </c>
      <c r="O23" s="6">
        <v>0</v>
      </c>
      <c r="P23" s="87"/>
      <c r="Q23" s="6"/>
    </row>
    <row r="24" spans="1:17" ht="23.25" x14ac:dyDescent="0.25">
      <c r="A24" s="83"/>
      <c r="B24" s="85"/>
      <c r="C24" s="5" t="s">
        <v>22</v>
      </c>
      <c r="D24" s="7">
        <f>J24+M24</f>
        <v>700</v>
      </c>
      <c r="E24" s="6">
        <f>H24+K24</f>
        <v>0</v>
      </c>
      <c r="F24" s="7">
        <f>E24*100/D24</f>
        <v>0</v>
      </c>
      <c r="G24" s="6">
        <v>0</v>
      </c>
      <c r="H24" s="6">
        <v>0</v>
      </c>
      <c r="I24" s="6">
        <v>0</v>
      </c>
      <c r="J24" s="6">
        <v>350</v>
      </c>
      <c r="K24" s="6">
        <v>0</v>
      </c>
      <c r="L24" s="6">
        <v>0</v>
      </c>
      <c r="M24" s="7">
        <v>350</v>
      </c>
      <c r="N24" s="6">
        <v>0</v>
      </c>
      <c r="O24" s="16">
        <v>0</v>
      </c>
      <c r="P24" s="87"/>
      <c r="Q24" s="6"/>
    </row>
    <row r="25" spans="1:17" ht="90" x14ac:dyDescent="0.25">
      <c r="A25" s="84"/>
      <c r="B25" s="4" t="s">
        <v>19</v>
      </c>
      <c r="C25" s="28" t="s">
        <v>78</v>
      </c>
      <c r="D25" s="8">
        <f>G25+J25/2</f>
        <v>46.93</v>
      </c>
      <c r="E25" s="8">
        <f>H25+K25/2</f>
        <v>0</v>
      </c>
      <c r="F25" s="8">
        <f>E25*100/D25</f>
        <v>0</v>
      </c>
      <c r="G25" s="8">
        <v>0</v>
      </c>
      <c r="H25" s="8">
        <v>0</v>
      </c>
      <c r="I25" s="8">
        <v>0</v>
      </c>
      <c r="J25" s="8">
        <v>93.86</v>
      </c>
      <c r="K25" s="8">
        <v>0</v>
      </c>
      <c r="L25" s="8">
        <f>K25*100/J25</f>
        <v>0</v>
      </c>
      <c r="M25" s="7">
        <v>94.6</v>
      </c>
      <c r="N25" s="6">
        <v>0</v>
      </c>
      <c r="O25" s="16">
        <f>N25*100/M25</f>
        <v>0</v>
      </c>
      <c r="P25" s="88"/>
      <c r="Q25" s="6"/>
    </row>
    <row r="26" spans="1:17" x14ac:dyDescent="0.25">
      <c r="A26" s="30"/>
      <c r="B26" s="17"/>
      <c r="C26" s="2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31"/>
      <c r="Q26" s="19"/>
    </row>
    <row r="27" spans="1:17" x14ac:dyDescent="0.25">
      <c r="A27" s="79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</row>
    <row r="29" spans="1:17" x14ac:dyDescent="0.25">
      <c r="A29" s="32"/>
      <c r="B29" s="33"/>
      <c r="C29" s="17"/>
      <c r="D29" s="18"/>
      <c r="E29" s="18"/>
      <c r="F29" s="19"/>
      <c r="G29" s="19"/>
      <c r="H29" s="20"/>
      <c r="I29" s="19"/>
      <c r="J29" s="18"/>
      <c r="K29" s="19"/>
      <c r="L29" s="19"/>
      <c r="M29" s="27"/>
      <c r="N29" s="19"/>
      <c r="O29" s="19"/>
      <c r="P29" s="34"/>
      <c r="Q29" s="19"/>
    </row>
    <row r="30" spans="1:17" x14ac:dyDescent="0.25">
      <c r="A30" s="32"/>
      <c r="B30" s="33"/>
      <c r="C30" s="21"/>
      <c r="D30" s="18"/>
      <c r="E30" s="19"/>
      <c r="F30" s="19"/>
      <c r="G30" s="19"/>
      <c r="H30" s="19"/>
      <c r="I30" s="19"/>
      <c r="J30" s="19"/>
      <c r="K30" s="19"/>
      <c r="L30" s="19"/>
      <c r="M30" s="18"/>
      <c r="N30" s="19"/>
      <c r="O30" s="19"/>
      <c r="P30" s="34"/>
      <c r="Q30" s="19"/>
    </row>
    <row r="31" spans="1:17" x14ac:dyDescent="0.25">
      <c r="A31" s="32"/>
      <c r="B31" s="33"/>
      <c r="C31" s="21"/>
      <c r="D31" s="19"/>
      <c r="E31" s="19"/>
      <c r="F31" s="19"/>
      <c r="G31" s="19"/>
      <c r="H31" s="19"/>
      <c r="I31" s="19"/>
      <c r="J31" s="19"/>
      <c r="K31" s="19"/>
      <c r="L31" s="19"/>
      <c r="M31" s="18"/>
      <c r="N31" s="19"/>
      <c r="O31" s="19"/>
      <c r="P31" s="34"/>
      <c r="Q31" s="19"/>
    </row>
    <row r="32" spans="1:17" x14ac:dyDescent="0.25">
      <c r="A32" s="32"/>
      <c r="B32" s="33"/>
      <c r="C32" s="21"/>
      <c r="D32" s="19"/>
      <c r="E32" s="19"/>
      <c r="F32" s="19"/>
      <c r="G32" s="19"/>
      <c r="H32" s="19"/>
      <c r="I32" s="19"/>
      <c r="J32" s="22"/>
      <c r="K32" s="19"/>
      <c r="L32" s="19"/>
      <c r="M32" s="23"/>
      <c r="N32" s="19"/>
      <c r="O32" s="19"/>
      <c r="P32" s="34"/>
      <c r="Q32" s="19"/>
    </row>
    <row r="33" spans="1:17" x14ac:dyDescent="0.25">
      <c r="A33" s="32"/>
      <c r="B33" s="33"/>
      <c r="C33" s="21"/>
      <c r="D33" s="18"/>
      <c r="E33" s="19"/>
      <c r="F33" s="19"/>
      <c r="G33" s="19"/>
      <c r="H33" s="19"/>
      <c r="I33" s="19"/>
      <c r="J33" s="19"/>
      <c r="K33" s="19"/>
      <c r="L33" s="19"/>
      <c r="M33" s="27"/>
      <c r="N33" s="19"/>
      <c r="O33" s="19"/>
      <c r="P33" s="34"/>
      <c r="Q33" s="19"/>
    </row>
    <row r="34" spans="1:17" x14ac:dyDescent="0.25">
      <c r="A34" s="32"/>
      <c r="B34" s="17"/>
      <c r="C34" s="26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4"/>
      <c r="Q34" s="19"/>
    </row>
  </sheetData>
  <mergeCells count="26">
    <mergeCell ref="A27:Q27"/>
    <mergeCell ref="A12:Q12"/>
    <mergeCell ref="A13:A18"/>
    <mergeCell ref="B13:B17"/>
    <mergeCell ref="P13:P18"/>
    <mergeCell ref="A19:Q19"/>
    <mergeCell ref="A20:A25"/>
    <mergeCell ref="B20:B24"/>
    <mergeCell ref="P20:P25"/>
    <mergeCell ref="Q8:Q10"/>
    <mergeCell ref="D9:F9"/>
    <mergeCell ref="G9:I9"/>
    <mergeCell ref="J9:L9"/>
    <mergeCell ref="M9:O9"/>
    <mergeCell ref="D11:F11"/>
    <mergeCell ref="G11:I11"/>
    <mergeCell ref="J11:L11"/>
    <mergeCell ref="M11:O11"/>
    <mergeCell ref="C2:O2"/>
    <mergeCell ref="A4:P4"/>
    <mergeCell ref="C6:O6"/>
    <mergeCell ref="A8:A10"/>
    <mergeCell ref="B8:B10"/>
    <mergeCell ref="C8:C10"/>
    <mergeCell ref="D8:O8"/>
    <mergeCell ref="P8:P10"/>
  </mergeCells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34"/>
  <sheetViews>
    <sheetView zoomScale="90" zoomScaleNormal="90" workbookViewId="0">
      <selection activeCell="C2" sqref="C2:O2"/>
    </sheetView>
  </sheetViews>
  <sheetFormatPr defaultRowHeight="15" x14ac:dyDescent="0.25"/>
  <cols>
    <col min="1" max="1" width="4.42578125" customWidth="1"/>
    <col min="2" max="2" width="10.28515625" customWidth="1"/>
    <col min="3" max="3" width="12.7109375" customWidth="1"/>
    <col min="4" max="4" width="9.85546875" customWidth="1"/>
    <col min="5" max="5" width="9.7109375" customWidth="1"/>
    <col min="6" max="6" width="7.42578125" customWidth="1"/>
    <col min="7" max="7" width="9.85546875" customWidth="1"/>
    <col min="8" max="8" width="9.28515625" customWidth="1"/>
    <col min="9" max="9" width="8.140625" customWidth="1"/>
    <col min="10" max="10" width="8.5703125" customWidth="1"/>
    <col min="11" max="11" width="8.85546875" customWidth="1"/>
    <col min="12" max="12" width="7.5703125" customWidth="1"/>
    <col min="13" max="13" width="8.7109375" customWidth="1"/>
    <col min="14" max="14" width="7.7109375" customWidth="1"/>
    <col min="15" max="15" width="7.42578125" customWidth="1"/>
    <col min="16" max="16" width="16.5703125" customWidth="1"/>
  </cols>
  <sheetData>
    <row r="1" spans="1:17" ht="6.75" customHeight="1" x14ac:dyDescent="0.25"/>
    <row r="2" spans="1:17" ht="30" customHeight="1" x14ac:dyDescent="0.25">
      <c r="C2" s="93" t="s">
        <v>117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7" ht="3.75" customHeight="1" x14ac:dyDescent="0.25"/>
    <row r="4" spans="1:17" ht="17.25" customHeight="1" x14ac:dyDescent="0.25">
      <c r="A4" s="64" t="s">
        <v>109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7" ht="3.75" customHeight="1" x14ac:dyDescent="0.25"/>
    <row r="6" spans="1:17" x14ac:dyDescent="0.25">
      <c r="C6" s="66" t="s">
        <v>110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8" spans="1:17" x14ac:dyDescent="0.25">
      <c r="A8" s="67" t="s">
        <v>2</v>
      </c>
      <c r="B8" s="70" t="s">
        <v>3</v>
      </c>
      <c r="C8" s="73" t="s">
        <v>4</v>
      </c>
      <c r="D8" s="60" t="s">
        <v>6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2"/>
      <c r="P8" s="76" t="s">
        <v>9</v>
      </c>
      <c r="Q8" s="73" t="s">
        <v>10</v>
      </c>
    </row>
    <row r="9" spans="1:17" x14ac:dyDescent="0.25">
      <c r="A9" s="68"/>
      <c r="B9" s="71"/>
      <c r="C9" s="74"/>
      <c r="D9" s="60" t="s">
        <v>5</v>
      </c>
      <c r="E9" s="61"/>
      <c r="F9" s="62"/>
      <c r="G9" s="60" t="s">
        <v>101</v>
      </c>
      <c r="H9" s="61"/>
      <c r="I9" s="62"/>
      <c r="J9" s="60" t="s">
        <v>102</v>
      </c>
      <c r="K9" s="61"/>
      <c r="L9" s="62"/>
      <c r="M9" s="60" t="s">
        <v>111</v>
      </c>
      <c r="N9" s="61"/>
      <c r="O9" s="62"/>
      <c r="P9" s="77"/>
      <c r="Q9" s="74"/>
    </row>
    <row r="10" spans="1:17" ht="121.5" customHeight="1" x14ac:dyDescent="0.25">
      <c r="A10" s="69"/>
      <c r="B10" s="72"/>
      <c r="C10" s="75"/>
      <c r="D10" s="2" t="s">
        <v>11</v>
      </c>
      <c r="E10" s="2" t="s">
        <v>12</v>
      </c>
      <c r="F10" s="3" t="s">
        <v>13</v>
      </c>
      <c r="G10" s="2" t="s">
        <v>11</v>
      </c>
      <c r="H10" s="2" t="s">
        <v>12</v>
      </c>
      <c r="I10" s="3" t="s">
        <v>13</v>
      </c>
      <c r="J10" s="2" t="s">
        <v>11</v>
      </c>
      <c r="K10" s="2" t="s">
        <v>12</v>
      </c>
      <c r="L10" s="3" t="s">
        <v>13</v>
      </c>
      <c r="M10" s="2" t="s">
        <v>11</v>
      </c>
      <c r="N10" s="2" t="s">
        <v>12</v>
      </c>
      <c r="O10" s="3" t="s">
        <v>13</v>
      </c>
      <c r="P10" s="78"/>
      <c r="Q10" s="75"/>
    </row>
    <row r="11" spans="1:17" x14ac:dyDescent="0.25">
      <c r="A11" s="1">
        <v>1</v>
      </c>
      <c r="B11" s="1">
        <v>2</v>
      </c>
      <c r="C11" s="1">
        <v>3</v>
      </c>
      <c r="D11" s="60">
        <v>4</v>
      </c>
      <c r="E11" s="61"/>
      <c r="F11" s="62"/>
      <c r="G11" s="60">
        <v>5</v>
      </c>
      <c r="H11" s="61"/>
      <c r="I11" s="62"/>
      <c r="J11" s="60">
        <v>6</v>
      </c>
      <c r="K11" s="61"/>
      <c r="L11" s="62"/>
      <c r="M11" s="60">
        <v>7</v>
      </c>
      <c r="N11" s="61"/>
      <c r="O11" s="62"/>
      <c r="P11" s="1">
        <v>8</v>
      </c>
      <c r="Q11" s="1">
        <v>9</v>
      </c>
    </row>
    <row r="12" spans="1:17" ht="28.5" customHeight="1" x14ac:dyDescent="0.25">
      <c r="A12" s="81" t="s">
        <v>79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</row>
    <row r="13" spans="1:17" ht="81" customHeight="1" x14ac:dyDescent="0.25">
      <c r="A13" s="82" t="s">
        <v>18</v>
      </c>
      <c r="B13" s="85" t="s">
        <v>17</v>
      </c>
      <c r="C13" s="4" t="s">
        <v>15</v>
      </c>
      <c r="D13" s="7">
        <f>G13+M13+J13</f>
        <v>422.18399999999997</v>
      </c>
      <c r="E13" s="7">
        <f>H13+N13+K13</f>
        <v>169.57400000000001</v>
      </c>
      <c r="F13" s="7">
        <f t="shared" ref="F13:H13" si="0">F17</f>
        <v>40.165899228772297</v>
      </c>
      <c r="G13" s="7">
        <f t="shared" si="0"/>
        <v>176.184</v>
      </c>
      <c r="H13" s="7">
        <f t="shared" si="0"/>
        <v>169.57400000000001</v>
      </c>
      <c r="I13" s="7">
        <f>H13*100/G13</f>
        <v>96.248240475866154</v>
      </c>
      <c r="J13" s="7">
        <f>J17</f>
        <v>246</v>
      </c>
      <c r="K13" s="7">
        <v>0</v>
      </c>
      <c r="L13" s="7">
        <f>K13*100/J13</f>
        <v>0</v>
      </c>
      <c r="M13" s="9">
        <v>0</v>
      </c>
      <c r="N13" s="6">
        <v>0</v>
      </c>
      <c r="O13" s="16" t="e">
        <f>N13*100/M13</f>
        <v>#DIV/0!</v>
      </c>
      <c r="P13" s="86" t="s">
        <v>82</v>
      </c>
      <c r="Q13" s="6"/>
    </row>
    <row r="14" spans="1:17" ht="23.25" x14ac:dyDescent="0.25">
      <c r="A14" s="83"/>
      <c r="B14" s="85"/>
      <c r="C14" s="5" t="s">
        <v>16</v>
      </c>
      <c r="D14" s="7"/>
      <c r="E14" s="6"/>
      <c r="F14" s="7"/>
      <c r="G14" s="6"/>
      <c r="H14" s="6"/>
      <c r="I14" s="6"/>
      <c r="J14" s="6"/>
      <c r="K14" s="6"/>
      <c r="L14" s="6"/>
      <c r="M14" s="7">
        <v>0</v>
      </c>
      <c r="N14" s="6">
        <v>0</v>
      </c>
      <c r="O14" s="6">
        <v>0</v>
      </c>
      <c r="P14" s="87"/>
      <c r="Q14" s="6"/>
    </row>
    <row r="15" spans="1:17" ht="23.25" x14ac:dyDescent="0.25">
      <c r="A15" s="83"/>
      <c r="B15" s="85"/>
      <c r="C15" s="5" t="s">
        <v>20</v>
      </c>
      <c r="D15" s="6"/>
      <c r="E15" s="6"/>
      <c r="F15" s="7"/>
      <c r="G15" s="6"/>
      <c r="H15" s="6"/>
      <c r="I15" s="6"/>
      <c r="J15" s="6"/>
      <c r="K15" s="6"/>
      <c r="L15" s="6"/>
      <c r="M15" s="7">
        <v>0</v>
      </c>
      <c r="N15" s="6">
        <v>0</v>
      </c>
      <c r="O15" s="6">
        <v>0</v>
      </c>
      <c r="P15" s="87"/>
      <c r="Q15" s="6"/>
    </row>
    <row r="16" spans="1:17" ht="23.25" x14ac:dyDescent="0.25">
      <c r="A16" s="83"/>
      <c r="B16" s="85"/>
      <c r="C16" s="5" t="s">
        <v>21</v>
      </c>
      <c r="D16" s="7"/>
      <c r="E16" s="6"/>
      <c r="F16" s="7"/>
      <c r="G16" s="6"/>
      <c r="H16" s="6"/>
      <c r="I16" s="6"/>
      <c r="J16" s="10"/>
      <c r="K16" s="6"/>
      <c r="L16" s="6"/>
      <c r="M16" s="7">
        <v>0</v>
      </c>
      <c r="N16" s="6">
        <v>0</v>
      </c>
      <c r="O16" s="6">
        <v>0</v>
      </c>
      <c r="P16" s="87"/>
      <c r="Q16" s="6"/>
    </row>
    <row r="17" spans="1:17" ht="23.25" x14ac:dyDescent="0.25">
      <c r="A17" s="83"/>
      <c r="B17" s="85"/>
      <c r="C17" s="5" t="s">
        <v>22</v>
      </c>
      <c r="D17" s="7">
        <f>G17+J17</f>
        <v>422.18399999999997</v>
      </c>
      <c r="E17" s="7">
        <f>H17+K17</f>
        <v>169.57400000000001</v>
      </c>
      <c r="F17" s="7">
        <f>E17*100/D17</f>
        <v>40.165899228772297</v>
      </c>
      <c r="G17" s="6">
        <v>176.184</v>
      </c>
      <c r="H17" s="6">
        <v>169.57400000000001</v>
      </c>
      <c r="I17" s="7">
        <f>H17*100/G17</f>
        <v>96.248240475866154</v>
      </c>
      <c r="J17" s="7">
        <v>246</v>
      </c>
      <c r="K17" s="7">
        <v>0</v>
      </c>
      <c r="L17" s="7">
        <f>K17*100/J17</f>
        <v>0</v>
      </c>
      <c r="M17" s="7">
        <v>0</v>
      </c>
      <c r="N17" s="6">
        <v>0</v>
      </c>
      <c r="O17" s="16" t="e">
        <f>N17*100/M17</f>
        <v>#DIV/0!</v>
      </c>
      <c r="P17" s="87"/>
      <c r="Q17" s="6"/>
    </row>
    <row r="18" spans="1:17" ht="159.75" customHeight="1" x14ac:dyDescent="0.25">
      <c r="A18" s="84"/>
      <c r="B18" s="46" t="s">
        <v>19</v>
      </c>
      <c r="C18" s="35" t="s">
        <v>80</v>
      </c>
      <c r="D18" s="54">
        <f>G18+J18+M18</f>
        <v>6.1999999999999993</v>
      </c>
      <c r="E18" s="55">
        <f>H18+K18/2</f>
        <v>1.8287100000000001</v>
      </c>
      <c r="F18" s="8">
        <f>E18*100/D18</f>
        <v>29.495322580645166</v>
      </c>
      <c r="G18" s="8">
        <v>1.9</v>
      </c>
      <c r="H18" s="55">
        <v>1.8287100000000001</v>
      </c>
      <c r="I18" s="8">
        <f>H18*100/G18</f>
        <v>96.247894736842113</v>
      </c>
      <c r="J18" s="8">
        <v>2</v>
      </c>
      <c r="K18" s="8">
        <v>0</v>
      </c>
      <c r="L18" s="8">
        <v>100</v>
      </c>
      <c r="M18" s="7">
        <v>2.2999999999999998</v>
      </c>
      <c r="N18" s="6">
        <v>0</v>
      </c>
      <c r="O18" s="16" t="e">
        <f>O13</f>
        <v>#DIV/0!</v>
      </c>
      <c r="P18" s="88"/>
      <c r="Q18" s="6"/>
    </row>
    <row r="19" spans="1:17" ht="107.25" customHeight="1" x14ac:dyDescent="0.25">
      <c r="A19" s="89" t="s">
        <v>112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</row>
    <row r="20" spans="1:17" ht="88.5" customHeight="1" x14ac:dyDescent="0.25">
      <c r="A20" s="82" t="s">
        <v>18</v>
      </c>
      <c r="B20" s="85" t="s">
        <v>17</v>
      </c>
      <c r="C20" s="4" t="s">
        <v>15</v>
      </c>
      <c r="D20" s="7">
        <f>G20+M20+J20</f>
        <v>422.18399999999997</v>
      </c>
      <c r="E20" s="7">
        <f>H20+N20+K20</f>
        <v>169.57400000000001</v>
      </c>
      <c r="F20" s="7">
        <f t="shared" ref="F20:H20" si="1">F24</f>
        <v>40.165899228772297</v>
      </c>
      <c r="G20" s="7">
        <f t="shared" si="1"/>
        <v>176.184</v>
      </c>
      <c r="H20" s="7">
        <f t="shared" si="1"/>
        <v>169.57400000000001</v>
      </c>
      <c r="I20" s="7">
        <f>H20*100/G20</f>
        <v>96.248240475866154</v>
      </c>
      <c r="J20" s="7">
        <v>246</v>
      </c>
      <c r="K20" s="7">
        <v>0</v>
      </c>
      <c r="L20" s="7">
        <f>K20*100/J20</f>
        <v>0</v>
      </c>
      <c r="M20" s="9">
        <v>0</v>
      </c>
      <c r="N20" s="6">
        <v>0</v>
      </c>
      <c r="O20" s="16" t="e">
        <f>N20*100/M20</f>
        <v>#DIV/0!</v>
      </c>
      <c r="P20" s="86" t="s">
        <v>82</v>
      </c>
      <c r="Q20" s="6"/>
    </row>
    <row r="21" spans="1:17" ht="23.25" x14ac:dyDescent="0.25">
      <c r="A21" s="83"/>
      <c r="B21" s="85"/>
      <c r="C21" s="5" t="s">
        <v>16</v>
      </c>
      <c r="D21" s="7"/>
      <c r="E21" s="6"/>
      <c r="F21" s="7"/>
      <c r="G21" s="6"/>
      <c r="H21" s="6"/>
      <c r="I21" s="6"/>
      <c r="J21" s="6"/>
      <c r="K21" s="6"/>
      <c r="L21" s="6"/>
      <c r="M21" s="7">
        <v>0</v>
      </c>
      <c r="N21" s="6">
        <v>0</v>
      </c>
      <c r="O21" s="6">
        <v>0</v>
      </c>
      <c r="P21" s="87"/>
      <c r="Q21" s="6"/>
    </row>
    <row r="22" spans="1:17" ht="23.25" x14ac:dyDescent="0.25">
      <c r="A22" s="83"/>
      <c r="B22" s="85"/>
      <c r="C22" s="5" t="s">
        <v>20</v>
      </c>
      <c r="D22" s="6"/>
      <c r="E22" s="6"/>
      <c r="F22" s="7"/>
      <c r="G22" s="6"/>
      <c r="H22" s="6"/>
      <c r="I22" s="6"/>
      <c r="J22" s="6"/>
      <c r="K22" s="6"/>
      <c r="L22" s="6"/>
      <c r="M22" s="7">
        <v>0</v>
      </c>
      <c r="N22" s="6">
        <v>0</v>
      </c>
      <c r="O22" s="6">
        <v>0</v>
      </c>
      <c r="P22" s="87"/>
      <c r="Q22" s="6"/>
    </row>
    <row r="23" spans="1:17" ht="23.25" x14ac:dyDescent="0.25">
      <c r="A23" s="83"/>
      <c r="B23" s="85"/>
      <c r="C23" s="5" t="s">
        <v>21</v>
      </c>
      <c r="D23" s="7"/>
      <c r="E23" s="6"/>
      <c r="F23" s="7"/>
      <c r="G23" s="6"/>
      <c r="H23" s="6"/>
      <c r="I23" s="6"/>
      <c r="J23" s="10"/>
      <c r="K23" s="6"/>
      <c r="L23" s="6"/>
      <c r="M23" s="7">
        <v>0</v>
      </c>
      <c r="N23" s="6">
        <v>0</v>
      </c>
      <c r="O23" s="6">
        <v>0</v>
      </c>
      <c r="P23" s="87"/>
      <c r="Q23" s="6"/>
    </row>
    <row r="24" spans="1:17" ht="23.25" x14ac:dyDescent="0.25">
      <c r="A24" s="83"/>
      <c r="B24" s="85"/>
      <c r="C24" s="5" t="s">
        <v>22</v>
      </c>
      <c r="D24" s="7">
        <f>G24+J24</f>
        <v>422.18399999999997</v>
      </c>
      <c r="E24" s="7">
        <f>H24+K24</f>
        <v>169.57400000000001</v>
      </c>
      <c r="F24" s="7">
        <f>E24*100/D24</f>
        <v>40.165899228772297</v>
      </c>
      <c r="G24" s="6">
        <v>176.184</v>
      </c>
      <c r="H24" s="6">
        <v>169.57400000000001</v>
      </c>
      <c r="I24" s="7">
        <f>H24*100/G24</f>
        <v>96.248240475866154</v>
      </c>
      <c r="J24" s="7">
        <v>246</v>
      </c>
      <c r="K24" s="7">
        <v>0</v>
      </c>
      <c r="L24" s="7">
        <f>K24*100/J24</f>
        <v>0</v>
      </c>
      <c r="M24" s="7">
        <v>0</v>
      </c>
      <c r="N24" s="6">
        <v>0</v>
      </c>
      <c r="O24" s="16" t="e">
        <f>N24*100/M24</f>
        <v>#DIV/0!</v>
      </c>
      <c r="P24" s="87"/>
      <c r="Q24" s="6"/>
    </row>
    <row r="25" spans="1:17" ht="79.5" x14ac:dyDescent="0.25">
      <c r="A25" s="84"/>
      <c r="B25" s="4" t="s">
        <v>19</v>
      </c>
      <c r="C25" s="15" t="s">
        <v>81</v>
      </c>
      <c r="D25" s="54">
        <f>G25+J25+M25</f>
        <v>6.1999999999999993</v>
      </c>
      <c r="E25" s="55">
        <f>H25+K25/2</f>
        <v>1.8287100000000001</v>
      </c>
      <c r="F25" s="8">
        <f>E25*100/D25</f>
        <v>29.495322580645166</v>
      </c>
      <c r="G25" s="8">
        <v>1.9</v>
      </c>
      <c r="H25" s="55">
        <v>1.8287100000000001</v>
      </c>
      <c r="I25" s="8">
        <f>H25*100/G25</f>
        <v>96.247894736842113</v>
      </c>
      <c r="J25" s="8">
        <v>2</v>
      </c>
      <c r="K25" s="8">
        <v>0</v>
      </c>
      <c r="L25" s="8">
        <v>100</v>
      </c>
      <c r="M25" s="7">
        <v>2.2999999999999998</v>
      </c>
      <c r="N25" s="6">
        <v>0</v>
      </c>
      <c r="O25" s="16" t="e">
        <f>O20</f>
        <v>#DIV/0!</v>
      </c>
      <c r="P25" s="88"/>
      <c r="Q25" s="6"/>
    </row>
    <row r="26" spans="1:17" x14ac:dyDescent="0.25">
      <c r="A26" s="30"/>
      <c r="B26" s="17"/>
      <c r="C26" s="2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31"/>
      <c r="Q26" s="19"/>
    </row>
    <row r="27" spans="1:17" x14ac:dyDescent="0.25">
      <c r="A27" s="79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</row>
    <row r="29" spans="1:17" x14ac:dyDescent="0.25">
      <c r="A29" s="32"/>
      <c r="B29" s="33"/>
      <c r="C29" s="17"/>
      <c r="D29" s="18"/>
      <c r="E29" s="18"/>
      <c r="F29" s="19"/>
      <c r="G29" s="19"/>
      <c r="H29" s="20"/>
      <c r="I29" s="19"/>
      <c r="J29" s="18"/>
      <c r="K29" s="19"/>
      <c r="L29" s="19"/>
      <c r="M29" s="27"/>
      <c r="N29" s="19"/>
      <c r="O29" s="19"/>
      <c r="P29" s="34"/>
      <c r="Q29" s="19"/>
    </row>
    <row r="30" spans="1:17" x14ac:dyDescent="0.25">
      <c r="A30" s="32"/>
      <c r="B30" s="33"/>
      <c r="C30" s="21"/>
      <c r="D30" s="18"/>
      <c r="E30" s="19"/>
      <c r="F30" s="19"/>
      <c r="G30" s="19"/>
      <c r="H30" s="19"/>
      <c r="I30" s="19"/>
      <c r="J30" s="19"/>
      <c r="K30" s="19"/>
      <c r="L30" s="19"/>
      <c r="M30" s="18"/>
      <c r="N30" s="19"/>
      <c r="O30" s="19"/>
      <c r="P30" s="34"/>
      <c r="Q30" s="19"/>
    </row>
    <row r="31" spans="1:17" x14ac:dyDescent="0.25">
      <c r="A31" s="32"/>
      <c r="B31" s="33"/>
      <c r="C31" s="21"/>
      <c r="D31" s="19"/>
      <c r="E31" s="19"/>
      <c r="F31" s="19"/>
      <c r="G31" s="19"/>
      <c r="H31" s="19"/>
      <c r="I31" s="19"/>
      <c r="J31" s="19"/>
      <c r="K31" s="19"/>
      <c r="L31" s="19"/>
      <c r="M31" s="18"/>
      <c r="N31" s="19"/>
      <c r="O31" s="19"/>
      <c r="P31" s="34"/>
      <c r="Q31" s="19"/>
    </row>
    <row r="32" spans="1:17" x14ac:dyDescent="0.25">
      <c r="A32" s="32"/>
      <c r="B32" s="33"/>
      <c r="C32" s="21"/>
      <c r="D32" s="19"/>
      <c r="E32" s="19"/>
      <c r="F32" s="19"/>
      <c r="G32" s="19"/>
      <c r="H32" s="19"/>
      <c r="I32" s="19"/>
      <c r="J32" s="22"/>
      <c r="K32" s="19"/>
      <c r="L32" s="19"/>
      <c r="M32" s="23"/>
      <c r="N32" s="19"/>
      <c r="O32" s="19"/>
      <c r="P32" s="34"/>
      <c r="Q32" s="19"/>
    </row>
    <row r="33" spans="1:17" x14ac:dyDescent="0.25">
      <c r="A33" s="32"/>
      <c r="B33" s="33"/>
      <c r="C33" s="21"/>
      <c r="D33" s="18"/>
      <c r="E33" s="19"/>
      <c r="F33" s="19"/>
      <c r="G33" s="19"/>
      <c r="H33" s="19"/>
      <c r="I33" s="19"/>
      <c r="J33" s="19"/>
      <c r="K33" s="19"/>
      <c r="L33" s="19"/>
      <c r="M33" s="27"/>
      <c r="N33" s="19"/>
      <c r="O33" s="19"/>
      <c r="P33" s="34"/>
      <c r="Q33" s="19"/>
    </row>
    <row r="34" spans="1:17" x14ac:dyDescent="0.25">
      <c r="A34" s="32"/>
      <c r="B34" s="17"/>
      <c r="C34" s="26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4"/>
      <c r="Q34" s="19"/>
    </row>
  </sheetData>
  <mergeCells count="26">
    <mergeCell ref="D11:F11"/>
    <mergeCell ref="G11:I11"/>
    <mergeCell ref="J11:L11"/>
    <mergeCell ref="M11:O11"/>
    <mergeCell ref="C2:O2"/>
    <mergeCell ref="A4:P4"/>
    <mergeCell ref="C6:O6"/>
    <mergeCell ref="A8:A10"/>
    <mergeCell ref="B8:B10"/>
    <mergeCell ref="C8:C10"/>
    <mergeCell ref="D8:O8"/>
    <mergeCell ref="P8:P10"/>
    <mergeCell ref="Q8:Q10"/>
    <mergeCell ref="D9:F9"/>
    <mergeCell ref="G9:I9"/>
    <mergeCell ref="J9:L9"/>
    <mergeCell ref="M9:O9"/>
    <mergeCell ref="A27:Q27"/>
    <mergeCell ref="A12:Q12"/>
    <mergeCell ref="A13:A18"/>
    <mergeCell ref="B13:B17"/>
    <mergeCell ref="P13:P18"/>
    <mergeCell ref="A19:Q19"/>
    <mergeCell ref="A20:A25"/>
    <mergeCell ref="B20:B24"/>
    <mergeCell ref="P20:P25"/>
  </mergeCells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34"/>
  <sheetViews>
    <sheetView zoomScale="90" zoomScaleNormal="90" workbookViewId="0">
      <selection activeCell="C2" sqref="C2:O2"/>
    </sheetView>
  </sheetViews>
  <sheetFormatPr defaultRowHeight="15" x14ac:dyDescent="0.25"/>
  <cols>
    <col min="1" max="1" width="4.42578125" customWidth="1"/>
    <col min="2" max="2" width="10.28515625" customWidth="1"/>
    <col min="3" max="3" width="12.7109375" customWidth="1"/>
    <col min="4" max="4" width="9.85546875" customWidth="1"/>
    <col min="5" max="5" width="9.7109375" customWidth="1"/>
    <col min="6" max="6" width="7.42578125" customWidth="1"/>
    <col min="7" max="7" width="9.85546875" customWidth="1"/>
    <col min="8" max="8" width="9.28515625" customWidth="1"/>
    <col min="9" max="9" width="8.140625" customWidth="1"/>
    <col min="10" max="10" width="8.5703125" customWidth="1"/>
    <col min="11" max="11" width="8.85546875" customWidth="1"/>
    <col min="12" max="12" width="7.5703125" customWidth="1"/>
    <col min="13" max="13" width="8.7109375" customWidth="1"/>
    <col min="14" max="14" width="7.7109375" customWidth="1"/>
    <col min="15" max="15" width="7.42578125" customWidth="1"/>
    <col min="16" max="16" width="16.5703125" customWidth="1"/>
  </cols>
  <sheetData>
    <row r="1" spans="1:17" ht="6.75" customHeight="1" x14ac:dyDescent="0.25"/>
    <row r="2" spans="1:17" ht="30" customHeight="1" x14ac:dyDescent="0.25">
      <c r="C2" s="93" t="s">
        <v>118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7" ht="3.75" customHeight="1" x14ac:dyDescent="0.25"/>
    <row r="4" spans="1:17" ht="17.25" customHeight="1" x14ac:dyDescent="0.25">
      <c r="A4" s="64" t="s">
        <v>100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7" ht="3.75" customHeight="1" x14ac:dyDescent="0.25"/>
    <row r="6" spans="1:17" x14ac:dyDescent="0.25">
      <c r="C6" s="66" t="s">
        <v>103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8" spans="1:17" x14ac:dyDescent="0.25">
      <c r="A8" s="67" t="s">
        <v>2</v>
      </c>
      <c r="B8" s="70" t="s">
        <v>3</v>
      </c>
      <c r="C8" s="73" t="s">
        <v>4</v>
      </c>
      <c r="D8" s="60" t="s">
        <v>6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2"/>
      <c r="P8" s="76" t="s">
        <v>9</v>
      </c>
      <c r="Q8" s="73" t="s">
        <v>10</v>
      </c>
    </row>
    <row r="9" spans="1:17" x14ac:dyDescent="0.25">
      <c r="A9" s="68"/>
      <c r="B9" s="71"/>
      <c r="C9" s="74"/>
      <c r="D9" s="60" t="s">
        <v>5</v>
      </c>
      <c r="E9" s="61"/>
      <c r="F9" s="62"/>
      <c r="G9" s="60" t="s">
        <v>14</v>
      </c>
      <c r="H9" s="61"/>
      <c r="I9" s="62"/>
      <c r="J9" s="60" t="s">
        <v>101</v>
      </c>
      <c r="K9" s="61"/>
      <c r="L9" s="62"/>
      <c r="M9" s="60" t="s">
        <v>102</v>
      </c>
      <c r="N9" s="61"/>
      <c r="O9" s="62"/>
      <c r="P9" s="77"/>
      <c r="Q9" s="74"/>
    </row>
    <row r="10" spans="1:17" ht="121.5" customHeight="1" x14ac:dyDescent="0.25">
      <c r="A10" s="69"/>
      <c r="B10" s="72"/>
      <c r="C10" s="75"/>
      <c r="D10" s="2" t="s">
        <v>11</v>
      </c>
      <c r="E10" s="2" t="s">
        <v>12</v>
      </c>
      <c r="F10" s="3" t="s">
        <v>13</v>
      </c>
      <c r="G10" s="2" t="s">
        <v>11</v>
      </c>
      <c r="H10" s="2" t="s">
        <v>12</v>
      </c>
      <c r="I10" s="3" t="s">
        <v>13</v>
      </c>
      <c r="J10" s="2" t="s">
        <v>11</v>
      </c>
      <c r="K10" s="2" t="s">
        <v>12</v>
      </c>
      <c r="L10" s="3" t="s">
        <v>13</v>
      </c>
      <c r="M10" s="2" t="s">
        <v>11</v>
      </c>
      <c r="N10" s="2" t="s">
        <v>12</v>
      </c>
      <c r="O10" s="3" t="s">
        <v>13</v>
      </c>
      <c r="P10" s="78"/>
      <c r="Q10" s="75"/>
    </row>
    <row r="11" spans="1:17" x14ac:dyDescent="0.25">
      <c r="A11" s="1">
        <v>1</v>
      </c>
      <c r="B11" s="1">
        <v>2</v>
      </c>
      <c r="C11" s="1">
        <v>3</v>
      </c>
      <c r="D11" s="60">
        <v>4</v>
      </c>
      <c r="E11" s="61"/>
      <c r="F11" s="62"/>
      <c r="G11" s="60">
        <v>5</v>
      </c>
      <c r="H11" s="61"/>
      <c r="I11" s="62"/>
      <c r="J11" s="60">
        <v>6</v>
      </c>
      <c r="K11" s="61"/>
      <c r="L11" s="62"/>
      <c r="M11" s="60">
        <v>7</v>
      </c>
      <c r="N11" s="61"/>
      <c r="O11" s="62"/>
      <c r="P11" s="1">
        <v>8</v>
      </c>
      <c r="Q11" s="1">
        <v>9</v>
      </c>
    </row>
    <row r="12" spans="1:17" ht="68.25" customHeight="1" x14ac:dyDescent="0.25">
      <c r="A12" s="89" t="s">
        <v>98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</row>
    <row r="13" spans="1:17" ht="68.25" customHeight="1" x14ac:dyDescent="0.25">
      <c r="A13" s="82" t="s">
        <v>18</v>
      </c>
      <c r="B13" s="85" t="s">
        <v>17</v>
      </c>
      <c r="C13" s="45" t="s">
        <v>15</v>
      </c>
      <c r="D13" s="7">
        <f>G13+M13+J13</f>
        <v>300</v>
      </c>
      <c r="E13" s="7">
        <f>H13+N13+K13</f>
        <v>150</v>
      </c>
      <c r="F13" s="7" t="e">
        <f t="shared" ref="F13" si="0">F17</f>
        <v>#DIV/0!</v>
      </c>
      <c r="G13" s="7">
        <v>150</v>
      </c>
      <c r="H13" s="7">
        <v>150</v>
      </c>
      <c r="I13" s="6">
        <f>H13*100/G13</f>
        <v>100</v>
      </c>
      <c r="J13" s="7">
        <v>0</v>
      </c>
      <c r="K13" s="7">
        <v>0</v>
      </c>
      <c r="L13" s="6">
        <v>0</v>
      </c>
      <c r="M13" s="9">
        <f>M17</f>
        <v>150</v>
      </c>
      <c r="N13" s="6"/>
      <c r="O13" s="16"/>
      <c r="P13" s="86" t="s">
        <v>82</v>
      </c>
      <c r="Q13" s="6"/>
    </row>
    <row r="14" spans="1:17" ht="23.25" x14ac:dyDescent="0.25">
      <c r="A14" s="83"/>
      <c r="B14" s="85"/>
      <c r="C14" s="5" t="s">
        <v>16</v>
      </c>
      <c r="D14" s="7"/>
      <c r="E14" s="6"/>
      <c r="F14" s="7"/>
      <c r="G14" s="6"/>
      <c r="H14" s="6"/>
      <c r="I14" s="6"/>
      <c r="J14" s="6"/>
      <c r="K14" s="6"/>
      <c r="L14" s="6"/>
      <c r="M14" s="7"/>
      <c r="N14" s="6"/>
      <c r="O14" s="6"/>
      <c r="P14" s="87"/>
      <c r="Q14" s="6"/>
    </row>
    <row r="15" spans="1:17" ht="23.25" x14ac:dyDescent="0.25">
      <c r="A15" s="83"/>
      <c r="B15" s="85"/>
      <c r="C15" s="5" t="s">
        <v>20</v>
      </c>
      <c r="D15" s="6"/>
      <c r="E15" s="6"/>
      <c r="F15" s="7"/>
      <c r="G15" s="6"/>
      <c r="H15" s="6"/>
      <c r="I15" s="6"/>
      <c r="J15" s="6"/>
      <c r="K15" s="6"/>
      <c r="L15" s="6"/>
      <c r="M15" s="7"/>
      <c r="N15" s="6"/>
      <c r="O15" s="6"/>
      <c r="P15" s="87"/>
      <c r="Q15" s="6"/>
    </row>
    <row r="16" spans="1:17" ht="23.25" x14ac:dyDescent="0.25">
      <c r="A16" s="83"/>
      <c r="B16" s="85"/>
      <c r="C16" s="5" t="s">
        <v>21</v>
      </c>
      <c r="D16" s="7"/>
      <c r="E16" s="6"/>
      <c r="F16" s="7"/>
      <c r="G16" s="6"/>
      <c r="H16" s="6"/>
      <c r="I16" s="6"/>
      <c r="J16" s="10"/>
      <c r="K16" s="6"/>
      <c r="L16" s="6"/>
      <c r="M16" s="7"/>
      <c r="N16" s="6"/>
      <c r="O16" s="6"/>
      <c r="P16" s="87"/>
      <c r="Q16" s="6"/>
    </row>
    <row r="17" spans="1:17" ht="23.25" x14ac:dyDescent="0.25">
      <c r="A17" s="83"/>
      <c r="B17" s="85"/>
      <c r="C17" s="5" t="s">
        <v>22</v>
      </c>
      <c r="D17" s="7">
        <f>G17+J17</f>
        <v>0</v>
      </c>
      <c r="E17" s="6">
        <f>H17+K17</f>
        <v>0</v>
      </c>
      <c r="F17" s="7" t="e">
        <f>E17*100/D17</f>
        <v>#DIV/0!</v>
      </c>
      <c r="G17" s="7"/>
      <c r="H17" s="7"/>
      <c r="I17" s="6"/>
      <c r="J17" s="7">
        <v>0</v>
      </c>
      <c r="K17" s="7">
        <v>0</v>
      </c>
      <c r="L17" s="6">
        <v>0</v>
      </c>
      <c r="M17" s="7">
        <v>150</v>
      </c>
      <c r="N17" s="6"/>
      <c r="O17" s="16"/>
      <c r="P17" s="87"/>
      <c r="Q17" s="6"/>
    </row>
    <row r="18" spans="1:17" ht="76.5" customHeight="1" x14ac:dyDescent="0.25">
      <c r="A18" s="84"/>
      <c r="B18" s="4" t="s">
        <v>19</v>
      </c>
      <c r="C18" s="35"/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7"/>
      <c r="N18" s="6"/>
      <c r="O18" s="6"/>
      <c r="P18" s="88"/>
      <c r="Q18" s="6"/>
    </row>
    <row r="19" spans="1:17" ht="85.5" customHeight="1" x14ac:dyDescent="0.25">
      <c r="A19" s="89" t="s">
        <v>99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</row>
    <row r="20" spans="1:17" ht="88.5" customHeight="1" x14ac:dyDescent="0.25">
      <c r="A20" s="82" t="s">
        <v>18</v>
      </c>
      <c r="B20" s="85" t="s">
        <v>17</v>
      </c>
      <c r="C20" s="4" t="s">
        <v>15</v>
      </c>
      <c r="D20" s="7">
        <f>G20+M20+J20</f>
        <v>300</v>
      </c>
      <c r="E20" s="7">
        <f>H20+N20+K20</f>
        <v>150</v>
      </c>
      <c r="F20" s="7" t="e">
        <f t="shared" ref="F20" si="1">F24</f>
        <v>#DIV/0!</v>
      </c>
      <c r="G20" s="7">
        <v>150</v>
      </c>
      <c r="H20" s="7">
        <v>150</v>
      </c>
      <c r="I20" s="6">
        <f>H20*100/G20</f>
        <v>100</v>
      </c>
      <c r="J20" s="7">
        <v>0</v>
      </c>
      <c r="K20" s="7">
        <v>0</v>
      </c>
      <c r="L20" s="6">
        <v>0</v>
      </c>
      <c r="M20" s="9">
        <f>M24</f>
        <v>150</v>
      </c>
      <c r="N20" s="6"/>
      <c r="O20" s="16"/>
      <c r="P20" s="86" t="s">
        <v>82</v>
      </c>
      <c r="Q20" s="6"/>
    </row>
    <row r="21" spans="1:17" ht="23.25" x14ac:dyDescent="0.25">
      <c r="A21" s="83"/>
      <c r="B21" s="85"/>
      <c r="C21" s="5" t="s">
        <v>16</v>
      </c>
      <c r="D21" s="7"/>
      <c r="E21" s="6"/>
      <c r="F21" s="7"/>
      <c r="G21" s="6"/>
      <c r="H21" s="6"/>
      <c r="I21" s="6"/>
      <c r="J21" s="6"/>
      <c r="K21" s="6"/>
      <c r="L21" s="6"/>
      <c r="M21" s="7"/>
      <c r="N21" s="6"/>
      <c r="O21" s="6"/>
      <c r="P21" s="87"/>
      <c r="Q21" s="6"/>
    </row>
    <row r="22" spans="1:17" ht="23.25" x14ac:dyDescent="0.25">
      <c r="A22" s="83"/>
      <c r="B22" s="85"/>
      <c r="C22" s="5" t="s">
        <v>20</v>
      </c>
      <c r="D22" s="6"/>
      <c r="E22" s="6"/>
      <c r="F22" s="7"/>
      <c r="G22" s="6"/>
      <c r="H22" s="6"/>
      <c r="I22" s="6"/>
      <c r="J22" s="6"/>
      <c r="K22" s="6"/>
      <c r="L22" s="6"/>
      <c r="M22" s="7"/>
      <c r="N22" s="6"/>
      <c r="O22" s="6"/>
      <c r="P22" s="87"/>
      <c r="Q22" s="6"/>
    </row>
    <row r="23" spans="1:17" ht="23.25" x14ac:dyDescent="0.25">
      <c r="A23" s="83"/>
      <c r="B23" s="85"/>
      <c r="C23" s="5" t="s">
        <v>21</v>
      </c>
      <c r="D23" s="7"/>
      <c r="E23" s="6"/>
      <c r="F23" s="7"/>
      <c r="G23" s="6"/>
      <c r="H23" s="6"/>
      <c r="I23" s="6"/>
      <c r="J23" s="10"/>
      <c r="K23" s="6"/>
      <c r="L23" s="6"/>
      <c r="M23" s="7"/>
      <c r="N23" s="6"/>
      <c r="O23" s="6"/>
      <c r="P23" s="87"/>
      <c r="Q23" s="6"/>
    </row>
    <row r="24" spans="1:17" ht="23.25" x14ac:dyDescent="0.25">
      <c r="A24" s="83"/>
      <c r="B24" s="85"/>
      <c r="C24" s="5" t="s">
        <v>22</v>
      </c>
      <c r="D24" s="7">
        <f>G24+J24</f>
        <v>0</v>
      </c>
      <c r="E24" s="6">
        <f>H24+K24</f>
        <v>0</v>
      </c>
      <c r="F24" s="7" t="e">
        <f>E24*100/D24</f>
        <v>#DIV/0!</v>
      </c>
      <c r="G24" s="7"/>
      <c r="H24" s="7"/>
      <c r="I24" s="6"/>
      <c r="J24" s="7">
        <v>0</v>
      </c>
      <c r="K24" s="7">
        <v>0</v>
      </c>
      <c r="L24" s="6">
        <v>0</v>
      </c>
      <c r="M24" s="7">
        <v>150</v>
      </c>
      <c r="N24" s="6"/>
      <c r="O24" s="16"/>
      <c r="P24" s="87"/>
      <c r="Q24" s="6"/>
    </row>
    <row r="25" spans="1:17" ht="79.5" x14ac:dyDescent="0.25">
      <c r="A25" s="84"/>
      <c r="B25" s="4" t="s">
        <v>19</v>
      </c>
      <c r="C25" s="38"/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7"/>
      <c r="N25" s="6"/>
      <c r="O25" s="6"/>
      <c r="P25" s="88"/>
      <c r="Q25" s="6"/>
    </row>
    <row r="26" spans="1:17" x14ac:dyDescent="0.25">
      <c r="A26" s="42"/>
      <c r="B26" s="17"/>
      <c r="C26" s="2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41"/>
      <c r="Q26" s="19"/>
    </row>
    <row r="27" spans="1:17" x14ac:dyDescent="0.25">
      <c r="A27" s="79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</row>
    <row r="29" spans="1:17" x14ac:dyDescent="0.25">
      <c r="A29" s="32"/>
      <c r="B29" s="33"/>
      <c r="C29" s="17"/>
      <c r="D29" s="18"/>
      <c r="E29" s="18"/>
      <c r="F29" s="19"/>
      <c r="G29" s="19"/>
      <c r="H29" s="20"/>
      <c r="I29" s="19"/>
      <c r="J29" s="18"/>
      <c r="K29" s="19"/>
      <c r="L29" s="19"/>
      <c r="M29" s="27"/>
      <c r="N29" s="19"/>
      <c r="O29" s="19"/>
      <c r="P29" s="34"/>
      <c r="Q29" s="19"/>
    </row>
    <row r="30" spans="1:17" x14ac:dyDescent="0.25">
      <c r="A30" s="32"/>
      <c r="B30" s="33"/>
      <c r="C30" s="21"/>
      <c r="D30" s="18"/>
      <c r="E30" s="19"/>
      <c r="F30" s="19"/>
      <c r="G30" s="19"/>
      <c r="H30" s="19"/>
      <c r="I30" s="19"/>
      <c r="J30" s="19"/>
      <c r="K30" s="19"/>
      <c r="L30" s="19"/>
      <c r="M30" s="18"/>
      <c r="N30" s="19"/>
      <c r="O30" s="19"/>
      <c r="P30" s="34"/>
      <c r="Q30" s="19"/>
    </row>
    <row r="31" spans="1:17" x14ac:dyDescent="0.25">
      <c r="A31" s="32"/>
      <c r="B31" s="33"/>
      <c r="C31" s="21"/>
      <c r="D31" s="19"/>
      <c r="E31" s="19"/>
      <c r="F31" s="19"/>
      <c r="G31" s="19"/>
      <c r="H31" s="19"/>
      <c r="I31" s="19"/>
      <c r="J31" s="19"/>
      <c r="K31" s="19"/>
      <c r="L31" s="19"/>
      <c r="M31" s="18"/>
      <c r="N31" s="19"/>
      <c r="O31" s="19"/>
      <c r="P31" s="34"/>
      <c r="Q31" s="19"/>
    </row>
    <row r="32" spans="1:17" x14ac:dyDescent="0.25">
      <c r="A32" s="32"/>
      <c r="B32" s="33"/>
      <c r="C32" s="21"/>
      <c r="D32" s="19"/>
      <c r="E32" s="19"/>
      <c r="F32" s="19"/>
      <c r="G32" s="19"/>
      <c r="H32" s="19"/>
      <c r="I32" s="19"/>
      <c r="J32" s="22"/>
      <c r="K32" s="19"/>
      <c r="L32" s="19"/>
      <c r="M32" s="23"/>
      <c r="N32" s="19"/>
      <c r="O32" s="19"/>
      <c r="P32" s="34"/>
      <c r="Q32" s="19"/>
    </row>
    <row r="33" spans="1:17" x14ac:dyDescent="0.25">
      <c r="A33" s="32"/>
      <c r="B33" s="33"/>
      <c r="C33" s="21"/>
      <c r="D33" s="18"/>
      <c r="E33" s="19"/>
      <c r="F33" s="19"/>
      <c r="G33" s="19"/>
      <c r="H33" s="19"/>
      <c r="I33" s="19"/>
      <c r="J33" s="19"/>
      <c r="K33" s="19"/>
      <c r="L33" s="19"/>
      <c r="M33" s="27"/>
      <c r="N33" s="19"/>
      <c r="O33" s="19"/>
      <c r="P33" s="34"/>
      <c r="Q33" s="19"/>
    </row>
    <row r="34" spans="1:17" x14ac:dyDescent="0.25">
      <c r="A34" s="32"/>
      <c r="B34" s="17"/>
      <c r="C34" s="26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4"/>
      <c r="Q34" s="19"/>
    </row>
  </sheetData>
  <mergeCells count="26">
    <mergeCell ref="D11:F11"/>
    <mergeCell ref="G11:I11"/>
    <mergeCell ref="J11:L11"/>
    <mergeCell ref="M11:O11"/>
    <mergeCell ref="C2:O2"/>
    <mergeCell ref="A4:P4"/>
    <mergeCell ref="C6:O6"/>
    <mergeCell ref="A8:A10"/>
    <mergeCell ref="B8:B10"/>
    <mergeCell ref="C8:C10"/>
    <mergeCell ref="D8:O8"/>
    <mergeCell ref="P8:P10"/>
    <mergeCell ref="Q8:Q10"/>
    <mergeCell ref="D9:F9"/>
    <mergeCell ref="G9:I9"/>
    <mergeCell ref="J9:L9"/>
    <mergeCell ref="M9:O9"/>
    <mergeCell ref="A27:Q27"/>
    <mergeCell ref="A12:Q12"/>
    <mergeCell ref="A13:A18"/>
    <mergeCell ref="B13:B17"/>
    <mergeCell ref="P13:P18"/>
    <mergeCell ref="A19:Q19"/>
    <mergeCell ref="A20:A25"/>
    <mergeCell ref="B20:B24"/>
    <mergeCell ref="P20:P25"/>
  </mergeCells>
  <pageMargins left="0.7" right="0.7" top="0.75" bottom="0.75" header="0.3" footer="0.3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34"/>
  <sheetViews>
    <sheetView zoomScale="90" zoomScaleNormal="90" workbookViewId="0">
      <selection activeCell="Q41" sqref="Q41"/>
    </sheetView>
  </sheetViews>
  <sheetFormatPr defaultRowHeight="15" x14ac:dyDescent="0.25"/>
  <cols>
    <col min="1" max="1" width="4.42578125" customWidth="1"/>
    <col min="2" max="2" width="10.28515625" customWidth="1"/>
    <col min="3" max="3" width="12.7109375" customWidth="1"/>
    <col min="4" max="4" width="9.85546875" customWidth="1"/>
    <col min="5" max="5" width="9.7109375" customWidth="1"/>
    <col min="6" max="6" width="7.42578125" customWidth="1"/>
    <col min="7" max="7" width="9.85546875" customWidth="1"/>
    <col min="8" max="8" width="9.28515625" customWidth="1"/>
    <col min="9" max="9" width="8.140625" customWidth="1"/>
    <col min="10" max="10" width="9.7109375" customWidth="1"/>
    <col min="11" max="11" width="8.85546875" customWidth="1"/>
    <col min="12" max="12" width="7.5703125" customWidth="1"/>
    <col min="13" max="13" width="10.28515625" customWidth="1"/>
    <col min="14" max="14" width="10.42578125" customWidth="1"/>
    <col min="15" max="15" width="7.42578125" customWidth="1"/>
    <col min="16" max="16" width="16.5703125" customWidth="1"/>
  </cols>
  <sheetData>
    <row r="1" spans="1:17" ht="6.75" customHeight="1" x14ac:dyDescent="0.25"/>
    <row r="2" spans="1:17" ht="30" customHeight="1" x14ac:dyDescent="0.25">
      <c r="C2" s="63" t="s">
        <v>117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7" ht="3.75" customHeight="1" x14ac:dyDescent="0.25"/>
    <row r="4" spans="1:17" ht="18.75" customHeight="1" x14ac:dyDescent="0.25">
      <c r="A4" s="64" t="s">
        <v>104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7" ht="3.75" customHeight="1" x14ac:dyDescent="0.25"/>
    <row r="6" spans="1:17" ht="15" customHeight="1" x14ac:dyDescent="0.25">
      <c r="C6" s="66" t="s">
        <v>105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8" spans="1:17" x14ac:dyDescent="0.25">
      <c r="A8" s="67" t="s">
        <v>2</v>
      </c>
      <c r="B8" s="70" t="s">
        <v>3</v>
      </c>
      <c r="C8" s="73" t="s">
        <v>4</v>
      </c>
      <c r="D8" s="60" t="s">
        <v>6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2"/>
      <c r="P8" s="76" t="s">
        <v>9</v>
      </c>
      <c r="Q8" s="73" t="s">
        <v>10</v>
      </c>
    </row>
    <row r="9" spans="1:17" x14ac:dyDescent="0.25">
      <c r="A9" s="68"/>
      <c r="B9" s="71"/>
      <c r="C9" s="74"/>
      <c r="D9" s="60" t="s">
        <v>5</v>
      </c>
      <c r="E9" s="61"/>
      <c r="F9" s="62"/>
      <c r="G9" s="60" t="s">
        <v>14</v>
      </c>
      <c r="H9" s="61"/>
      <c r="I9" s="62"/>
      <c r="J9" s="60" t="s">
        <v>101</v>
      </c>
      <c r="K9" s="61"/>
      <c r="L9" s="62"/>
      <c r="M9" s="60" t="s">
        <v>102</v>
      </c>
      <c r="N9" s="61"/>
      <c r="O9" s="62"/>
      <c r="P9" s="77"/>
      <c r="Q9" s="74"/>
    </row>
    <row r="10" spans="1:17" ht="121.5" customHeight="1" x14ac:dyDescent="0.25">
      <c r="A10" s="69"/>
      <c r="B10" s="72"/>
      <c r="C10" s="75"/>
      <c r="D10" s="2" t="s">
        <v>11</v>
      </c>
      <c r="E10" s="2" t="s">
        <v>12</v>
      </c>
      <c r="F10" s="3" t="s">
        <v>13</v>
      </c>
      <c r="G10" s="2" t="s">
        <v>11</v>
      </c>
      <c r="H10" s="2" t="s">
        <v>12</v>
      </c>
      <c r="I10" s="3" t="s">
        <v>13</v>
      </c>
      <c r="J10" s="2" t="s">
        <v>11</v>
      </c>
      <c r="K10" s="2" t="s">
        <v>12</v>
      </c>
      <c r="L10" s="3" t="s">
        <v>13</v>
      </c>
      <c r="M10" s="2" t="s">
        <v>11</v>
      </c>
      <c r="N10" s="2" t="s">
        <v>12</v>
      </c>
      <c r="O10" s="3" t="s">
        <v>13</v>
      </c>
      <c r="P10" s="78"/>
      <c r="Q10" s="75"/>
    </row>
    <row r="11" spans="1:17" x14ac:dyDescent="0.25">
      <c r="A11" s="1">
        <v>1</v>
      </c>
      <c r="B11" s="1">
        <v>2</v>
      </c>
      <c r="C11" s="1">
        <v>3</v>
      </c>
      <c r="D11" s="60">
        <v>4</v>
      </c>
      <c r="E11" s="61"/>
      <c r="F11" s="62"/>
      <c r="G11" s="60">
        <v>5</v>
      </c>
      <c r="H11" s="61"/>
      <c r="I11" s="62"/>
      <c r="J11" s="60">
        <v>6</v>
      </c>
      <c r="K11" s="61"/>
      <c r="L11" s="62"/>
      <c r="M11" s="60">
        <v>7</v>
      </c>
      <c r="N11" s="61"/>
      <c r="O11" s="62"/>
      <c r="P11" s="1">
        <v>8</v>
      </c>
      <c r="Q11" s="1">
        <v>9</v>
      </c>
    </row>
    <row r="12" spans="1:17" ht="28.5" customHeight="1" x14ac:dyDescent="0.25">
      <c r="A12" s="81" t="s">
        <v>106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</row>
    <row r="13" spans="1:17" ht="81" customHeight="1" x14ac:dyDescent="0.25">
      <c r="A13" s="82" t="s">
        <v>18</v>
      </c>
      <c r="B13" s="85" t="s">
        <v>17</v>
      </c>
      <c r="C13" s="4" t="s">
        <v>15</v>
      </c>
      <c r="D13" s="7">
        <f>G13+M13+J13</f>
        <v>108944.88799999999</v>
      </c>
      <c r="E13" s="7">
        <f>H13+N13+K13</f>
        <v>69285.179999999993</v>
      </c>
      <c r="F13" s="7">
        <f>E13*100/D13</f>
        <v>63.596540665588641</v>
      </c>
      <c r="G13" s="7">
        <v>37102.025000000001</v>
      </c>
      <c r="H13" s="7">
        <v>36922.521000000001</v>
      </c>
      <c r="I13" s="7">
        <f>H13*100/G13</f>
        <v>99.516188132588454</v>
      </c>
      <c r="J13" s="7">
        <f>J14+J17</f>
        <v>32450.441999999999</v>
      </c>
      <c r="K13" s="6">
        <f>K14+K17</f>
        <v>32362.659</v>
      </c>
      <c r="L13" s="16">
        <f>K13*100/J13</f>
        <v>99.729485965091015</v>
      </c>
      <c r="M13" s="7">
        <f>M14+M17</f>
        <v>39392.421000000002</v>
      </c>
      <c r="N13" s="6"/>
      <c r="O13" s="12"/>
      <c r="P13" s="86" t="s">
        <v>107</v>
      </c>
      <c r="Q13" s="6"/>
    </row>
    <row r="14" spans="1:17" ht="23.25" x14ac:dyDescent="0.25">
      <c r="A14" s="83"/>
      <c r="B14" s="85"/>
      <c r="C14" s="5" t="s">
        <v>16</v>
      </c>
      <c r="D14" s="7">
        <f t="shared" ref="D14:D16" si="0">G14+M14+J14</f>
        <v>1927.8999999999999</v>
      </c>
      <c r="E14" s="7">
        <f t="shared" ref="E14:E16" si="1">H14+N14+K14</f>
        <v>1927.8999999999999</v>
      </c>
      <c r="F14" s="7"/>
      <c r="G14" s="6">
        <v>1198.5999999999999</v>
      </c>
      <c r="H14" s="6">
        <v>1198.5999999999999</v>
      </c>
      <c r="I14" s="7">
        <f t="shared" ref="I14:I17" si="2">H14*100/G14</f>
        <v>100</v>
      </c>
      <c r="J14" s="6">
        <v>729.3</v>
      </c>
      <c r="K14" s="6">
        <v>729.3</v>
      </c>
      <c r="L14" s="16">
        <f>K14*100/J14</f>
        <v>100</v>
      </c>
      <c r="M14" s="7"/>
      <c r="N14" s="6"/>
      <c r="O14" s="6"/>
      <c r="P14" s="87"/>
      <c r="Q14" s="6"/>
    </row>
    <row r="15" spans="1:17" ht="23.25" x14ac:dyDescent="0.25">
      <c r="A15" s="83"/>
      <c r="B15" s="85"/>
      <c r="C15" s="5" t="s">
        <v>20</v>
      </c>
      <c r="D15" s="7">
        <f>G15+M15+J15</f>
        <v>0</v>
      </c>
      <c r="E15" s="7">
        <f t="shared" si="1"/>
        <v>0</v>
      </c>
      <c r="F15" s="7"/>
      <c r="G15" s="6"/>
      <c r="H15" s="6"/>
      <c r="I15" s="7"/>
      <c r="J15" s="6"/>
      <c r="K15" s="6"/>
      <c r="L15" s="16" t="e">
        <f t="shared" ref="L15:L17" si="3">K15*100/J15</f>
        <v>#DIV/0!</v>
      </c>
      <c r="M15" s="7"/>
      <c r="N15" s="6"/>
      <c r="O15" s="16"/>
      <c r="P15" s="87"/>
      <c r="Q15" s="6"/>
    </row>
    <row r="16" spans="1:17" ht="23.25" x14ac:dyDescent="0.25">
      <c r="A16" s="83"/>
      <c r="B16" s="85"/>
      <c r="C16" s="5" t="s">
        <v>21</v>
      </c>
      <c r="D16" s="7">
        <f t="shared" si="0"/>
        <v>1200</v>
      </c>
      <c r="E16" s="7">
        <f t="shared" si="1"/>
        <v>1200</v>
      </c>
      <c r="F16" s="7"/>
      <c r="G16" s="6">
        <f>1200</f>
        <v>1200</v>
      </c>
      <c r="H16" s="6">
        <v>1200</v>
      </c>
      <c r="I16" s="7">
        <f t="shared" si="2"/>
        <v>100</v>
      </c>
      <c r="J16" s="10"/>
      <c r="K16" s="6"/>
      <c r="L16" s="16" t="e">
        <f t="shared" si="3"/>
        <v>#DIV/0!</v>
      </c>
      <c r="M16" s="7"/>
      <c r="N16" s="6"/>
      <c r="O16" s="16"/>
      <c r="P16" s="87"/>
      <c r="Q16" s="6"/>
    </row>
    <row r="17" spans="1:17" ht="23.25" x14ac:dyDescent="0.25">
      <c r="A17" s="83"/>
      <c r="B17" s="85"/>
      <c r="C17" s="5" t="s">
        <v>22</v>
      </c>
      <c r="D17" s="7">
        <f>G17+J17+M17</f>
        <v>105816.98800000001</v>
      </c>
      <c r="E17" s="6">
        <f>H17+K17+N17</f>
        <v>66157.279999999999</v>
      </c>
      <c r="F17" s="7">
        <f>E17*100/D17</f>
        <v>62.520471665664864</v>
      </c>
      <c r="G17" s="7">
        <f>G13-G14-G16</f>
        <v>34703.425000000003</v>
      </c>
      <c r="H17" s="7">
        <f>H13-H14-H16</f>
        <v>34523.921000000002</v>
      </c>
      <c r="I17" s="7">
        <f t="shared" si="2"/>
        <v>99.482748460706688</v>
      </c>
      <c r="J17" s="6">
        <v>31721.142</v>
      </c>
      <c r="K17" s="6">
        <v>31633.359</v>
      </c>
      <c r="L17" s="16">
        <f t="shared" si="3"/>
        <v>99.723266583529679</v>
      </c>
      <c r="M17" s="7">
        <v>39392.421000000002</v>
      </c>
      <c r="N17" s="6"/>
      <c r="O17" s="16"/>
      <c r="P17" s="87"/>
      <c r="Q17" s="6"/>
    </row>
    <row r="18" spans="1:17" ht="54.75" customHeight="1" x14ac:dyDescent="0.25">
      <c r="A18" s="84"/>
      <c r="B18" s="4" t="s">
        <v>19</v>
      </c>
      <c r="C18" s="35"/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9">
        <v>0</v>
      </c>
      <c r="N18" s="6">
        <v>0</v>
      </c>
      <c r="O18" s="6">
        <v>0</v>
      </c>
      <c r="P18" s="88"/>
      <c r="Q18" s="6"/>
    </row>
    <row r="19" spans="1:17" ht="45.75" customHeight="1" x14ac:dyDescent="0.25">
      <c r="A19" s="89" t="s">
        <v>108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</row>
    <row r="20" spans="1:17" ht="88.5" customHeight="1" x14ac:dyDescent="0.25">
      <c r="A20" s="82" t="s">
        <v>18</v>
      </c>
      <c r="B20" s="85" t="s">
        <v>17</v>
      </c>
      <c r="C20" s="4" t="s">
        <v>15</v>
      </c>
      <c r="D20" s="7">
        <f>G20+M20+J20</f>
        <v>108944.88799999999</v>
      </c>
      <c r="E20" s="7">
        <f>H20+N20+K20</f>
        <v>69285.179999999993</v>
      </c>
      <c r="F20" s="7">
        <f>E20*100/D20</f>
        <v>63.596540665588641</v>
      </c>
      <c r="G20" s="7">
        <v>37102.025000000001</v>
      </c>
      <c r="H20" s="7">
        <v>36922.521000000001</v>
      </c>
      <c r="I20" s="7">
        <f>H20*100/G20</f>
        <v>99.516188132588454</v>
      </c>
      <c r="J20" s="7">
        <f>J21+J24</f>
        <v>32450.441999999999</v>
      </c>
      <c r="K20" s="6">
        <f>K21+K24</f>
        <v>32362.659</v>
      </c>
      <c r="L20" s="16">
        <f>K20*100/J20</f>
        <v>99.729485965091015</v>
      </c>
      <c r="M20" s="7">
        <f>M21+M24</f>
        <v>39392.421000000002</v>
      </c>
      <c r="N20" s="6"/>
      <c r="O20" s="12"/>
      <c r="P20" s="86" t="s">
        <v>107</v>
      </c>
      <c r="Q20" s="6"/>
    </row>
    <row r="21" spans="1:17" ht="23.25" x14ac:dyDescent="0.25">
      <c r="A21" s="83"/>
      <c r="B21" s="85"/>
      <c r="C21" s="5" t="s">
        <v>16</v>
      </c>
      <c r="D21" s="7">
        <f t="shared" ref="D21" si="4">G21+M21+J21</f>
        <v>1927.8999999999999</v>
      </c>
      <c r="E21" s="7">
        <f t="shared" ref="E21:E23" si="5">H21+N21+K21</f>
        <v>1927.8999999999999</v>
      </c>
      <c r="F21" s="7"/>
      <c r="G21" s="6">
        <v>1198.5999999999999</v>
      </c>
      <c r="H21" s="6">
        <v>1198.5999999999999</v>
      </c>
      <c r="I21" s="7">
        <f t="shared" ref="I21" si="6">H21*100/G21</f>
        <v>100</v>
      </c>
      <c r="J21" s="6">
        <v>729.3</v>
      </c>
      <c r="K21" s="6">
        <v>729.3</v>
      </c>
      <c r="L21" s="16">
        <f>K21*100/J21</f>
        <v>100</v>
      </c>
      <c r="M21" s="7"/>
      <c r="N21" s="6"/>
      <c r="O21" s="6"/>
      <c r="P21" s="87"/>
      <c r="Q21" s="6"/>
    </row>
    <row r="22" spans="1:17" ht="23.25" x14ac:dyDescent="0.25">
      <c r="A22" s="83"/>
      <c r="B22" s="85"/>
      <c r="C22" s="5" t="s">
        <v>20</v>
      </c>
      <c r="D22" s="7">
        <f>G22+M22+J22</f>
        <v>0</v>
      </c>
      <c r="E22" s="7">
        <f t="shared" si="5"/>
        <v>0</v>
      </c>
      <c r="F22" s="7"/>
      <c r="G22" s="6"/>
      <c r="H22" s="6"/>
      <c r="I22" s="7"/>
      <c r="J22" s="6"/>
      <c r="K22" s="6"/>
      <c r="L22" s="16" t="e">
        <f t="shared" ref="L22:L24" si="7">K22*100/J22</f>
        <v>#DIV/0!</v>
      </c>
      <c r="M22" s="7"/>
      <c r="N22" s="6"/>
      <c r="O22" s="16"/>
      <c r="P22" s="87"/>
      <c r="Q22" s="6"/>
    </row>
    <row r="23" spans="1:17" ht="23.25" x14ac:dyDescent="0.25">
      <c r="A23" s="83"/>
      <c r="B23" s="85"/>
      <c r="C23" s="5" t="s">
        <v>21</v>
      </c>
      <c r="D23" s="7">
        <f t="shared" ref="D23" si="8">G23+M23+J23</f>
        <v>1200</v>
      </c>
      <c r="E23" s="7">
        <f t="shared" si="5"/>
        <v>1200</v>
      </c>
      <c r="F23" s="7"/>
      <c r="G23" s="6">
        <f>1200</f>
        <v>1200</v>
      </c>
      <c r="H23" s="6">
        <v>1200</v>
      </c>
      <c r="I23" s="7">
        <f t="shared" ref="I23:I24" si="9">H23*100/G23</f>
        <v>100</v>
      </c>
      <c r="J23" s="10"/>
      <c r="K23" s="6"/>
      <c r="L23" s="16" t="e">
        <f t="shared" si="7"/>
        <v>#DIV/0!</v>
      </c>
      <c r="M23" s="7"/>
      <c r="N23" s="6"/>
      <c r="O23" s="16"/>
      <c r="P23" s="87"/>
      <c r="Q23" s="6"/>
    </row>
    <row r="24" spans="1:17" ht="23.25" x14ac:dyDescent="0.25">
      <c r="A24" s="83"/>
      <c r="B24" s="85"/>
      <c r="C24" s="5" t="s">
        <v>22</v>
      </c>
      <c r="D24" s="7">
        <f>G24+J24+M24</f>
        <v>105816.98800000001</v>
      </c>
      <c r="E24" s="6">
        <f>H24+K24+N24</f>
        <v>66157.279999999999</v>
      </c>
      <c r="F24" s="7">
        <f>E24*100/D24</f>
        <v>62.520471665664864</v>
      </c>
      <c r="G24" s="7">
        <f>G20-G21-G23</f>
        <v>34703.425000000003</v>
      </c>
      <c r="H24" s="7">
        <f>H20-H21-H23</f>
        <v>34523.921000000002</v>
      </c>
      <c r="I24" s="7">
        <f t="shared" si="9"/>
        <v>99.482748460706688</v>
      </c>
      <c r="J24" s="6">
        <v>31721.142</v>
      </c>
      <c r="K24" s="6">
        <v>31633.359</v>
      </c>
      <c r="L24" s="16">
        <f t="shared" si="7"/>
        <v>99.723266583529679</v>
      </c>
      <c r="M24" s="7">
        <v>39392.421000000002</v>
      </c>
      <c r="N24" s="6"/>
      <c r="O24" s="16"/>
      <c r="P24" s="87"/>
      <c r="Q24" s="6"/>
    </row>
    <row r="25" spans="1:17" ht="79.5" x14ac:dyDescent="0.25">
      <c r="A25" s="84"/>
      <c r="B25" s="4" t="s">
        <v>19</v>
      </c>
      <c r="C25" s="38"/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9">
        <v>0</v>
      </c>
      <c r="N25" s="6">
        <v>0</v>
      </c>
      <c r="O25" s="6">
        <v>0</v>
      </c>
      <c r="P25" s="88"/>
      <c r="Q25" s="6"/>
    </row>
    <row r="26" spans="1:17" x14ac:dyDescent="0.25">
      <c r="A26" s="36"/>
      <c r="B26" s="17"/>
      <c r="C26" s="2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37"/>
      <c r="Q26" s="19"/>
    </row>
    <row r="27" spans="1:17" x14ac:dyDescent="0.25">
      <c r="A27" s="79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</row>
    <row r="29" spans="1:17" x14ac:dyDescent="0.25">
      <c r="A29" s="32"/>
      <c r="B29" s="33"/>
      <c r="C29" s="17"/>
      <c r="D29" s="18"/>
      <c r="E29" s="18"/>
      <c r="F29" s="19"/>
      <c r="G29" s="19"/>
      <c r="H29" s="20"/>
      <c r="I29" s="19"/>
      <c r="J29" s="18"/>
      <c r="K29" s="19"/>
      <c r="L29" s="19"/>
      <c r="M29" s="27"/>
      <c r="N29" s="19"/>
      <c r="O29" s="19"/>
      <c r="P29" s="34"/>
      <c r="Q29" s="19"/>
    </row>
    <row r="30" spans="1:17" x14ac:dyDescent="0.25">
      <c r="A30" s="32"/>
      <c r="B30" s="33"/>
      <c r="C30" s="21"/>
      <c r="D30" s="18"/>
      <c r="E30" s="19"/>
      <c r="F30" s="19"/>
      <c r="G30" s="19"/>
      <c r="H30" s="19"/>
      <c r="I30" s="19"/>
      <c r="J30" s="19"/>
      <c r="K30" s="19"/>
      <c r="L30" s="19"/>
      <c r="M30" s="18"/>
      <c r="N30" s="19"/>
      <c r="O30" s="19"/>
      <c r="P30" s="34"/>
      <c r="Q30" s="19"/>
    </row>
    <row r="31" spans="1:17" x14ac:dyDescent="0.25">
      <c r="A31" s="32"/>
      <c r="B31" s="33"/>
      <c r="C31" s="21"/>
      <c r="D31" s="19"/>
      <c r="E31" s="19"/>
      <c r="F31" s="19"/>
      <c r="G31" s="19"/>
      <c r="H31" s="19"/>
      <c r="I31" s="19"/>
      <c r="J31" s="19"/>
      <c r="K31" s="19"/>
      <c r="L31" s="19"/>
      <c r="M31" s="18"/>
      <c r="N31" s="19"/>
      <c r="O31" s="19"/>
      <c r="P31" s="34"/>
      <c r="Q31" s="19"/>
    </row>
    <row r="32" spans="1:17" x14ac:dyDescent="0.25">
      <c r="A32" s="32"/>
      <c r="B32" s="33"/>
      <c r="C32" s="21"/>
      <c r="D32" s="19"/>
      <c r="E32" s="19"/>
      <c r="F32" s="19"/>
      <c r="G32" s="19"/>
      <c r="H32" s="19"/>
      <c r="I32" s="19"/>
      <c r="J32" s="22"/>
      <c r="K32" s="19"/>
      <c r="L32" s="19"/>
      <c r="M32" s="23"/>
      <c r="N32" s="19"/>
      <c r="O32" s="19"/>
      <c r="P32" s="34"/>
      <c r="Q32" s="19"/>
    </row>
    <row r="33" spans="1:17" x14ac:dyDescent="0.25">
      <c r="A33" s="32"/>
      <c r="B33" s="33"/>
      <c r="C33" s="21"/>
      <c r="D33" s="18"/>
      <c r="E33" s="19"/>
      <c r="F33" s="19"/>
      <c r="G33" s="19"/>
      <c r="H33" s="19"/>
      <c r="I33" s="19"/>
      <c r="J33" s="19"/>
      <c r="K33" s="19"/>
      <c r="L33" s="19"/>
      <c r="M33" s="27"/>
      <c r="N33" s="19"/>
      <c r="O33" s="19"/>
      <c r="P33" s="34"/>
      <c r="Q33" s="19"/>
    </row>
    <row r="34" spans="1:17" x14ac:dyDescent="0.25">
      <c r="A34" s="32"/>
      <c r="B34" s="17"/>
      <c r="C34" s="26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4"/>
      <c r="Q34" s="19"/>
    </row>
  </sheetData>
  <mergeCells count="26">
    <mergeCell ref="A27:Q27"/>
    <mergeCell ref="A12:Q12"/>
    <mergeCell ref="A13:A18"/>
    <mergeCell ref="B13:B17"/>
    <mergeCell ref="P13:P18"/>
    <mergeCell ref="A19:Q19"/>
    <mergeCell ref="A20:A25"/>
    <mergeCell ref="B20:B24"/>
    <mergeCell ref="P20:P25"/>
    <mergeCell ref="Q8:Q10"/>
    <mergeCell ref="D9:F9"/>
    <mergeCell ref="G9:I9"/>
    <mergeCell ref="J9:L9"/>
    <mergeCell ref="M9:O9"/>
    <mergeCell ref="D11:F11"/>
    <mergeCell ref="G11:I11"/>
    <mergeCell ref="J11:L11"/>
    <mergeCell ref="M11:O11"/>
    <mergeCell ref="C2:O2"/>
    <mergeCell ref="A4:P4"/>
    <mergeCell ref="C6:O6"/>
    <mergeCell ref="A8:A10"/>
    <mergeCell ref="B8:B10"/>
    <mergeCell ref="C8:C10"/>
    <mergeCell ref="D8:O8"/>
    <mergeCell ref="P8:P10"/>
  </mergeCells>
  <pageMargins left="0.7" right="0.7" top="0.75" bottom="0.75" header="0.3" footer="0.3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34"/>
  <sheetViews>
    <sheetView tabSelected="1" zoomScale="90" zoomScaleNormal="90" workbookViewId="0">
      <selection activeCell="U38" sqref="U38"/>
    </sheetView>
  </sheetViews>
  <sheetFormatPr defaultRowHeight="15" x14ac:dyDescent="0.25"/>
  <cols>
    <col min="1" max="1" width="4.42578125" customWidth="1"/>
    <col min="2" max="2" width="10.28515625" customWidth="1"/>
    <col min="3" max="3" width="12.7109375" customWidth="1"/>
    <col min="4" max="4" width="9.85546875" customWidth="1"/>
    <col min="5" max="5" width="9.7109375" customWidth="1"/>
    <col min="6" max="6" width="7.42578125" customWidth="1"/>
    <col min="7" max="7" width="9.85546875" customWidth="1"/>
    <col min="8" max="8" width="9.28515625" customWidth="1"/>
    <col min="9" max="9" width="8.140625" customWidth="1"/>
    <col min="10" max="10" width="11.140625" customWidth="1"/>
    <col min="11" max="11" width="8.85546875" customWidth="1"/>
    <col min="12" max="12" width="7.5703125" customWidth="1"/>
    <col min="13" max="13" width="10" customWidth="1"/>
    <col min="14" max="14" width="9" customWidth="1"/>
    <col min="15" max="15" width="7.42578125" customWidth="1"/>
    <col min="16" max="16" width="9" customWidth="1"/>
    <col min="17" max="17" width="8.85546875" customWidth="1"/>
    <col min="18" max="18" width="7.42578125" customWidth="1"/>
    <col min="19" max="19" width="8.42578125" customWidth="1"/>
    <col min="20" max="21" width="7.42578125" customWidth="1"/>
    <col min="22" max="22" width="16.5703125" customWidth="1"/>
  </cols>
  <sheetData>
    <row r="1" spans="1:23" ht="6.75" customHeight="1" x14ac:dyDescent="0.25"/>
    <row r="2" spans="1:23" ht="30" customHeight="1" x14ac:dyDescent="0.25">
      <c r="C2" s="63" t="s">
        <v>118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51"/>
      <c r="Q2" s="51"/>
      <c r="R2" s="51"/>
      <c r="S2" s="51"/>
      <c r="T2" s="51"/>
      <c r="U2" s="51"/>
    </row>
    <row r="3" spans="1:23" ht="3.75" customHeight="1" x14ac:dyDescent="0.25"/>
    <row r="4" spans="1:23" ht="10.5" customHeight="1" x14ac:dyDescent="0.25">
      <c r="A4" s="64" t="s">
        <v>87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</row>
    <row r="5" spans="1:23" ht="3.75" customHeight="1" x14ac:dyDescent="0.25"/>
    <row r="6" spans="1:23" x14ac:dyDescent="0.25">
      <c r="C6" s="65" t="s">
        <v>88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52"/>
      <c r="Q6" s="52"/>
      <c r="R6" s="52"/>
      <c r="S6" s="52"/>
      <c r="T6" s="52"/>
      <c r="U6" s="52"/>
    </row>
    <row r="8" spans="1:23" x14ac:dyDescent="0.25">
      <c r="A8" s="67" t="s">
        <v>2</v>
      </c>
      <c r="B8" s="70" t="s">
        <v>3</v>
      </c>
      <c r="C8" s="73" t="s">
        <v>4</v>
      </c>
      <c r="D8" s="94" t="s">
        <v>6</v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6"/>
      <c r="V8" s="76" t="s">
        <v>9</v>
      </c>
      <c r="W8" s="73" t="s">
        <v>10</v>
      </c>
    </row>
    <row r="9" spans="1:23" x14ac:dyDescent="0.25">
      <c r="A9" s="68"/>
      <c r="B9" s="71"/>
      <c r="C9" s="74"/>
      <c r="D9" s="60" t="s">
        <v>5</v>
      </c>
      <c r="E9" s="61"/>
      <c r="F9" s="62"/>
      <c r="G9" s="60" t="s">
        <v>7</v>
      </c>
      <c r="H9" s="61"/>
      <c r="I9" s="62"/>
      <c r="J9" s="60" t="s">
        <v>8</v>
      </c>
      <c r="K9" s="61"/>
      <c r="L9" s="62"/>
      <c r="M9" s="60" t="s">
        <v>14</v>
      </c>
      <c r="N9" s="61"/>
      <c r="O9" s="62"/>
      <c r="P9" s="60" t="s">
        <v>101</v>
      </c>
      <c r="Q9" s="61"/>
      <c r="R9" s="62"/>
      <c r="S9" s="60" t="s">
        <v>102</v>
      </c>
      <c r="T9" s="61"/>
      <c r="U9" s="62"/>
      <c r="V9" s="77"/>
      <c r="W9" s="74"/>
    </row>
    <row r="10" spans="1:23" ht="121.5" customHeight="1" x14ac:dyDescent="0.25">
      <c r="A10" s="69"/>
      <c r="B10" s="72"/>
      <c r="C10" s="75"/>
      <c r="D10" s="2" t="s">
        <v>11</v>
      </c>
      <c r="E10" s="2" t="s">
        <v>12</v>
      </c>
      <c r="F10" s="3" t="s">
        <v>13</v>
      </c>
      <c r="G10" s="2" t="s">
        <v>11</v>
      </c>
      <c r="H10" s="2" t="s">
        <v>12</v>
      </c>
      <c r="I10" s="3" t="s">
        <v>13</v>
      </c>
      <c r="J10" s="2" t="s">
        <v>11</v>
      </c>
      <c r="K10" s="2" t="s">
        <v>12</v>
      </c>
      <c r="L10" s="3" t="s">
        <v>13</v>
      </c>
      <c r="M10" s="2" t="s">
        <v>11</v>
      </c>
      <c r="N10" s="2" t="s">
        <v>12</v>
      </c>
      <c r="O10" s="3" t="s">
        <v>13</v>
      </c>
      <c r="P10" s="2" t="s">
        <v>11</v>
      </c>
      <c r="Q10" s="2" t="s">
        <v>12</v>
      </c>
      <c r="R10" s="3" t="s">
        <v>13</v>
      </c>
      <c r="S10" s="2" t="s">
        <v>11</v>
      </c>
      <c r="T10" s="2" t="s">
        <v>12</v>
      </c>
      <c r="U10" s="3" t="s">
        <v>13</v>
      </c>
      <c r="V10" s="78"/>
      <c r="W10" s="75"/>
    </row>
    <row r="11" spans="1:23" x14ac:dyDescent="0.25">
      <c r="A11" s="1">
        <v>1</v>
      </c>
      <c r="B11" s="1">
        <v>2</v>
      </c>
      <c r="C11" s="1">
        <v>3</v>
      </c>
      <c r="D11" s="60">
        <v>4</v>
      </c>
      <c r="E11" s="61"/>
      <c r="F11" s="62"/>
      <c r="G11" s="60">
        <v>5</v>
      </c>
      <c r="H11" s="61"/>
      <c r="I11" s="62"/>
      <c r="J11" s="60">
        <v>6</v>
      </c>
      <c r="K11" s="61"/>
      <c r="L11" s="62"/>
      <c r="M11" s="60">
        <v>7</v>
      </c>
      <c r="N11" s="61"/>
      <c r="O11" s="62"/>
      <c r="P11" s="50"/>
      <c r="Q11" s="50"/>
      <c r="R11" s="50"/>
      <c r="S11" s="50"/>
      <c r="T11" s="50"/>
      <c r="U11" s="50"/>
      <c r="V11" s="1">
        <v>8</v>
      </c>
      <c r="W11" s="1">
        <v>9</v>
      </c>
    </row>
    <row r="12" spans="1:23" ht="28.5" customHeight="1" x14ac:dyDescent="0.25">
      <c r="A12" s="81" t="s">
        <v>89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</row>
    <row r="13" spans="1:23" ht="81" customHeight="1" x14ac:dyDescent="0.25">
      <c r="A13" s="82" t="s">
        <v>18</v>
      </c>
      <c r="B13" s="85" t="s">
        <v>17</v>
      </c>
      <c r="C13" s="4" t="s">
        <v>15</v>
      </c>
      <c r="D13" s="7">
        <f>G13+M13+J13+P13+S13</f>
        <v>113132.995</v>
      </c>
      <c r="E13" s="7">
        <f>H13+N13+K13+Q13+T13</f>
        <v>79278.444000000003</v>
      </c>
      <c r="F13" s="7">
        <f>E13*100/D13</f>
        <v>70.075439972220309</v>
      </c>
      <c r="G13" s="7">
        <f>G17+G16+G15+G14</f>
        <v>21332.370999999999</v>
      </c>
      <c r="H13" s="7">
        <f>H17+H16+H15+H14</f>
        <v>21332.370999999999</v>
      </c>
      <c r="I13" s="6">
        <f t="shared" ref="I13:I14" si="0">I17</f>
        <v>100</v>
      </c>
      <c r="J13" s="7">
        <f>J14+J15+J16+J17</f>
        <v>21761.945</v>
      </c>
      <c r="K13" s="7">
        <f>K15+K16+K17</f>
        <v>21761.945</v>
      </c>
      <c r="L13" s="6">
        <f>K13*100/J13</f>
        <v>100</v>
      </c>
      <c r="M13" s="7">
        <v>23128.055</v>
      </c>
      <c r="N13" s="7">
        <v>12268.130999999999</v>
      </c>
      <c r="O13" s="16">
        <f>N13*100/M13</f>
        <v>53.04436970596965</v>
      </c>
      <c r="P13" s="7">
        <f>P15+P16+P17</f>
        <v>24762.864000000001</v>
      </c>
      <c r="Q13" s="7">
        <f>Q15+Q16+Q17</f>
        <v>23915.997000000003</v>
      </c>
      <c r="R13" s="16">
        <f>Q13*100/P13</f>
        <v>96.580092674256093</v>
      </c>
      <c r="S13" s="16">
        <f>S15+S16+S17</f>
        <v>22147.759999999998</v>
      </c>
      <c r="T13" s="16"/>
      <c r="U13" s="16"/>
      <c r="V13" s="86" t="s">
        <v>90</v>
      </c>
      <c r="W13" s="6"/>
    </row>
    <row r="14" spans="1:23" ht="23.25" x14ac:dyDescent="0.25">
      <c r="A14" s="83"/>
      <c r="B14" s="85"/>
      <c r="C14" s="5" t="s">
        <v>16</v>
      </c>
      <c r="D14" s="7">
        <f t="shared" ref="D14:E14" si="1">G14+M14+J14</f>
        <v>0</v>
      </c>
      <c r="E14" s="7">
        <f t="shared" si="1"/>
        <v>0</v>
      </c>
      <c r="F14" s="7" t="e">
        <f t="shared" ref="F14:F17" si="2">E14*100/D14</f>
        <v>#DIV/0!</v>
      </c>
      <c r="G14" s="6"/>
      <c r="H14" s="6"/>
      <c r="I14" s="6">
        <f t="shared" si="0"/>
        <v>0</v>
      </c>
      <c r="J14" s="6"/>
      <c r="K14" s="6"/>
      <c r="L14" s="6" t="e">
        <f t="shared" ref="L14" si="3">K14*100/J14</f>
        <v>#DIV/0!</v>
      </c>
      <c r="M14" s="7">
        <v>0</v>
      </c>
      <c r="N14" s="6">
        <v>0</v>
      </c>
      <c r="O14" s="16">
        <v>0</v>
      </c>
      <c r="P14" s="16"/>
      <c r="Q14" s="16"/>
      <c r="R14" s="16" t="e">
        <f t="shared" ref="R14:R17" si="4">Q14*100/P14</f>
        <v>#DIV/0!</v>
      </c>
      <c r="S14" s="16"/>
      <c r="T14" s="16"/>
      <c r="U14" s="16"/>
      <c r="V14" s="87"/>
      <c r="W14" s="6"/>
    </row>
    <row r="15" spans="1:23" ht="23.25" x14ac:dyDescent="0.25">
      <c r="A15" s="83"/>
      <c r="B15" s="85"/>
      <c r="C15" s="5" t="s">
        <v>20</v>
      </c>
      <c r="D15" s="7">
        <f>G15+M15+J15+P15+S15</f>
        <v>53687.399000000005</v>
      </c>
      <c r="E15" s="7">
        <f>H15+N15+K15+Q15+T15</f>
        <v>29772.292999999998</v>
      </c>
      <c r="F15" s="7">
        <f t="shared" si="2"/>
        <v>55.45489920269744</v>
      </c>
      <c r="G15" s="6">
        <v>8364.15</v>
      </c>
      <c r="H15" s="6">
        <v>8364.15</v>
      </c>
      <c r="I15" s="6">
        <v>100</v>
      </c>
      <c r="J15" s="6">
        <v>8269.9</v>
      </c>
      <c r="K15" s="6">
        <v>8269.9</v>
      </c>
      <c r="L15" s="6">
        <f>K15*100/J15</f>
        <v>100</v>
      </c>
      <c r="M15" s="7">
        <v>13456.089</v>
      </c>
      <c r="N15" s="6">
        <v>3043.1419999999998</v>
      </c>
      <c r="O15" s="16">
        <f>N15*100/M15</f>
        <v>22.615352796789615</v>
      </c>
      <c r="P15" s="16">
        <v>10097.26</v>
      </c>
      <c r="Q15" s="16">
        <v>10095.101000000001</v>
      </c>
      <c r="R15" s="16">
        <f t="shared" si="4"/>
        <v>99.978617961704472</v>
      </c>
      <c r="S15" s="16">
        <v>13500</v>
      </c>
      <c r="T15" s="16"/>
      <c r="U15" s="16"/>
      <c r="V15" s="87"/>
      <c r="W15" s="6"/>
    </row>
    <row r="16" spans="1:23" ht="22.5" x14ac:dyDescent="0.25">
      <c r="A16" s="83"/>
      <c r="B16" s="85"/>
      <c r="C16" s="53" t="s">
        <v>21</v>
      </c>
      <c r="D16" s="7">
        <f>G16+M16+J16+P16+S16</f>
        <v>24847.472999999994</v>
      </c>
      <c r="E16" s="7">
        <f>H16+N16+K16+Q16+T16</f>
        <v>23030.963999999996</v>
      </c>
      <c r="F16" s="7">
        <f t="shared" si="2"/>
        <v>92.689361207878164</v>
      </c>
      <c r="G16" s="6">
        <v>6446.2259999999997</v>
      </c>
      <c r="H16" s="6">
        <v>6446.2259999999997</v>
      </c>
      <c r="I16" s="6">
        <f t="shared" ref="I16" si="5">I20</f>
        <v>100</v>
      </c>
      <c r="J16" s="10">
        <v>8257.1319999999996</v>
      </c>
      <c r="K16" s="6">
        <v>8257.1319999999996</v>
      </c>
      <c r="L16" s="6">
        <f>K16*100/J16</f>
        <v>100</v>
      </c>
      <c r="M16" s="7">
        <f>3295.353+399.741</f>
        <v>3695.0940000000001</v>
      </c>
      <c r="N16" s="6">
        <f>3144.353+399.741</f>
        <v>3544.0940000000001</v>
      </c>
      <c r="O16" s="16">
        <f>N16*100/M16</f>
        <v>95.913500441396081</v>
      </c>
      <c r="P16" s="16">
        <f>1038.625+4589.596</f>
        <v>5628.2209999999995</v>
      </c>
      <c r="Q16" s="16">
        <f>4252.191+531.321</f>
        <v>4783.5119999999997</v>
      </c>
      <c r="R16" s="16">
        <f>Q16*100/P16</f>
        <v>84.991545285801678</v>
      </c>
      <c r="S16" s="16">
        <v>820.8</v>
      </c>
      <c r="T16" s="16"/>
      <c r="U16" s="16"/>
      <c r="V16" s="87"/>
      <c r="W16" s="6"/>
    </row>
    <row r="17" spans="1:23" ht="23.25" x14ac:dyDescent="0.25">
      <c r="A17" s="83"/>
      <c r="B17" s="85"/>
      <c r="C17" s="5" t="s">
        <v>22</v>
      </c>
      <c r="D17" s="7">
        <f>G17+J17+M17+P17+S17</f>
        <v>34598.123</v>
      </c>
      <c r="E17" s="7">
        <f>H17+K17+N17+Q17+T17</f>
        <v>26475.186999999998</v>
      </c>
      <c r="F17" s="7">
        <f t="shared" si="2"/>
        <v>76.522032712583851</v>
      </c>
      <c r="G17" s="6">
        <v>6521.9949999999999</v>
      </c>
      <c r="H17" s="6">
        <v>6521.9949999999999</v>
      </c>
      <c r="I17" s="6">
        <v>100</v>
      </c>
      <c r="J17" s="6">
        <v>5234.9129999999996</v>
      </c>
      <c r="K17" s="6">
        <v>5234.9129999999996</v>
      </c>
      <c r="L17" s="6">
        <f>K17*100/J17</f>
        <v>100</v>
      </c>
      <c r="M17" s="7">
        <f>M13-M15-M16</f>
        <v>5976.8720000000003</v>
      </c>
      <c r="N17" s="7">
        <f>N13-N15-N16</f>
        <v>5680.8949999999995</v>
      </c>
      <c r="O17" s="16">
        <f>N17*100/M17</f>
        <v>95.047961542425526</v>
      </c>
      <c r="P17" s="16">
        <v>9037.3829999999998</v>
      </c>
      <c r="Q17" s="16">
        <v>9037.384</v>
      </c>
      <c r="R17" s="16">
        <f t="shared" si="4"/>
        <v>100.00001106515018</v>
      </c>
      <c r="S17" s="16">
        <v>7826.96</v>
      </c>
      <c r="T17" s="16"/>
      <c r="U17" s="16"/>
      <c r="V17" s="87"/>
      <c r="W17" s="6"/>
    </row>
    <row r="18" spans="1:23" ht="54.75" customHeight="1" x14ac:dyDescent="0.25">
      <c r="A18" s="84"/>
      <c r="B18" s="4" t="s">
        <v>19</v>
      </c>
      <c r="C18" s="35"/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/>
      <c r="L18" s="8"/>
      <c r="M18" s="7"/>
      <c r="N18" s="6">
        <v>0</v>
      </c>
      <c r="O18" s="6">
        <v>0</v>
      </c>
      <c r="P18" s="6"/>
      <c r="Q18" s="7"/>
      <c r="R18" s="6"/>
      <c r="S18" s="6"/>
      <c r="T18" s="6"/>
      <c r="U18" s="6"/>
      <c r="V18" s="88"/>
      <c r="W18" s="6"/>
    </row>
    <row r="19" spans="1:23" ht="31.5" customHeight="1" x14ac:dyDescent="0.25">
      <c r="A19" s="89" t="s">
        <v>91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</row>
    <row r="20" spans="1:23" ht="88.5" customHeight="1" x14ac:dyDescent="0.25">
      <c r="A20" s="82" t="s">
        <v>18</v>
      </c>
      <c r="B20" s="85" t="s">
        <v>17</v>
      </c>
      <c r="C20" s="4" t="s">
        <v>15</v>
      </c>
      <c r="D20" s="7">
        <f>G20+M20+J20+P20+S20</f>
        <v>113132.995</v>
      </c>
      <c r="E20" s="7">
        <f>H20+N20+K20+Q20+T20</f>
        <v>79278.444000000003</v>
      </c>
      <c r="F20" s="7">
        <f>E20*100/D20</f>
        <v>70.075439972220309</v>
      </c>
      <c r="G20" s="7">
        <f>G24+G23+G22+G21</f>
        <v>21332.370999999999</v>
      </c>
      <c r="H20" s="7">
        <f>H24+H23+H22+H21</f>
        <v>21332.370999999999</v>
      </c>
      <c r="I20" s="6">
        <f t="shared" ref="I20:I21" si="6">I24</f>
        <v>100</v>
      </c>
      <c r="J20" s="7">
        <f>J21+J22+J23+J24</f>
        <v>21761.945</v>
      </c>
      <c r="K20" s="7">
        <f>K22+K23+K24</f>
        <v>21761.945</v>
      </c>
      <c r="L20" s="6">
        <f>K20*100/J20</f>
        <v>100</v>
      </c>
      <c r="M20" s="7">
        <v>23128.055</v>
      </c>
      <c r="N20" s="7">
        <v>12268.130999999999</v>
      </c>
      <c r="O20" s="16">
        <f>N20*100/M20</f>
        <v>53.04436970596965</v>
      </c>
      <c r="P20" s="7">
        <f>P22+P23+P24</f>
        <v>24762.864000000001</v>
      </c>
      <c r="Q20" s="7">
        <f>Q22+Q23+Q24</f>
        <v>23915.997000000003</v>
      </c>
      <c r="R20" s="16">
        <f>Q20*100/P20</f>
        <v>96.580092674256093</v>
      </c>
      <c r="S20" s="16">
        <f>S22+S23+S24</f>
        <v>22147.759999999998</v>
      </c>
      <c r="T20" s="16"/>
      <c r="U20" s="16"/>
      <c r="V20" s="86" t="s">
        <v>90</v>
      </c>
      <c r="W20" s="6"/>
    </row>
    <row r="21" spans="1:23" ht="23.25" x14ac:dyDescent="0.25">
      <c r="A21" s="83"/>
      <c r="B21" s="85"/>
      <c r="C21" s="5" t="s">
        <v>16</v>
      </c>
      <c r="D21" s="7">
        <f t="shared" ref="D21" si="7">G21+M21+J21</f>
        <v>0</v>
      </c>
      <c r="E21" s="7">
        <f t="shared" ref="E21" si="8">H21+N21+K21</f>
        <v>0</v>
      </c>
      <c r="F21" s="7" t="e">
        <f t="shared" ref="F21:F24" si="9">E21*100/D21</f>
        <v>#DIV/0!</v>
      </c>
      <c r="G21" s="6"/>
      <c r="H21" s="6"/>
      <c r="I21" s="6">
        <f t="shared" si="6"/>
        <v>0</v>
      </c>
      <c r="J21" s="6"/>
      <c r="K21" s="6"/>
      <c r="L21" s="6" t="e">
        <f t="shared" ref="L21" si="10">K21*100/J21</f>
        <v>#DIV/0!</v>
      </c>
      <c r="M21" s="7">
        <v>0</v>
      </c>
      <c r="N21" s="6">
        <v>0</v>
      </c>
      <c r="O21" s="16">
        <v>0</v>
      </c>
      <c r="P21" s="16"/>
      <c r="Q21" s="16"/>
      <c r="R21" s="16" t="e">
        <f t="shared" ref="R21:R22" si="11">Q21*100/P21</f>
        <v>#DIV/0!</v>
      </c>
      <c r="S21" s="16"/>
      <c r="T21" s="16"/>
      <c r="U21" s="16"/>
      <c r="V21" s="87"/>
      <c r="W21" s="6"/>
    </row>
    <row r="22" spans="1:23" ht="23.25" x14ac:dyDescent="0.25">
      <c r="A22" s="83"/>
      <c r="B22" s="85"/>
      <c r="C22" s="5" t="s">
        <v>20</v>
      </c>
      <c r="D22" s="7">
        <f>G22+M22+J22+P22+S22</f>
        <v>53687.399000000005</v>
      </c>
      <c r="E22" s="7">
        <f>H22+N22+K22+Q22+T22</f>
        <v>29772.292999999998</v>
      </c>
      <c r="F22" s="7">
        <f t="shared" si="9"/>
        <v>55.45489920269744</v>
      </c>
      <c r="G22" s="6">
        <v>8364.15</v>
      </c>
      <c r="H22" s="6">
        <v>8364.15</v>
      </c>
      <c r="I22" s="6">
        <v>100</v>
      </c>
      <c r="J22" s="6">
        <v>8269.9</v>
      </c>
      <c r="K22" s="6">
        <v>8269.9</v>
      </c>
      <c r="L22" s="6">
        <f>K22*100/J22</f>
        <v>100</v>
      </c>
      <c r="M22" s="7">
        <v>13456.089</v>
      </c>
      <c r="N22" s="6">
        <v>3043.1419999999998</v>
      </c>
      <c r="O22" s="16">
        <f>N22*100/M22</f>
        <v>22.615352796789615</v>
      </c>
      <c r="P22" s="16">
        <v>10097.26</v>
      </c>
      <c r="Q22" s="16">
        <v>10095.101000000001</v>
      </c>
      <c r="R22" s="16">
        <f t="shared" si="11"/>
        <v>99.978617961704472</v>
      </c>
      <c r="S22" s="16">
        <v>13500</v>
      </c>
      <c r="T22" s="16"/>
      <c r="U22" s="16"/>
      <c r="V22" s="87"/>
      <c r="W22" s="6"/>
    </row>
    <row r="23" spans="1:23" ht="23.25" x14ac:dyDescent="0.25">
      <c r="A23" s="83"/>
      <c r="B23" s="85"/>
      <c r="C23" s="5" t="s">
        <v>21</v>
      </c>
      <c r="D23" s="7">
        <f>G23+M23+J23+P23+S23</f>
        <v>24847.472999999994</v>
      </c>
      <c r="E23" s="7">
        <f>H23+N23+K23+Q23+T23</f>
        <v>23030.963999999996</v>
      </c>
      <c r="F23" s="7">
        <f t="shared" si="9"/>
        <v>92.689361207878164</v>
      </c>
      <c r="G23" s="6">
        <v>6446.2259999999997</v>
      </c>
      <c r="H23" s="6">
        <v>6446.2259999999997</v>
      </c>
      <c r="I23" s="6">
        <f t="shared" ref="I23" si="12">I27</f>
        <v>0</v>
      </c>
      <c r="J23" s="10">
        <v>8257.1319999999996</v>
      </c>
      <c r="K23" s="6">
        <v>8257.1319999999996</v>
      </c>
      <c r="L23" s="6">
        <f>K23*100/J23</f>
        <v>100</v>
      </c>
      <c r="M23" s="7">
        <f>3295.353+399.741</f>
        <v>3695.0940000000001</v>
      </c>
      <c r="N23" s="6">
        <f>3144.353+399.741</f>
        <v>3544.0940000000001</v>
      </c>
      <c r="O23" s="16">
        <f>N23*100/M23</f>
        <v>95.913500441396081</v>
      </c>
      <c r="P23" s="16">
        <f>1038.625+4589.596</f>
        <v>5628.2209999999995</v>
      </c>
      <c r="Q23" s="16">
        <f>4252.191+531.321</f>
        <v>4783.5119999999997</v>
      </c>
      <c r="R23" s="16">
        <f>Q23*100/P23</f>
        <v>84.991545285801678</v>
      </c>
      <c r="S23" s="16">
        <v>820.8</v>
      </c>
      <c r="T23" s="16"/>
      <c r="U23" s="16"/>
      <c r="V23" s="87"/>
      <c r="W23" s="6"/>
    </row>
    <row r="24" spans="1:23" ht="23.25" x14ac:dyDescent="0.25">
      <c r="A24" s="83"/>
      <c r="B24" s="85"/>
      <c r="C24" s="5" t="s">
        <v>22</v>
      </c>
      <c r="D24" s="7">
        <f>G24+J24+M24+P24+S24</f>
        <v>34598.123</v>
      </c>
      <c r="E24" s="7">
        <f>H24+K24+N24+Q24+T24</f>
        <v>26475.186999999998</v>
      </c>
      <c r="F24" s="7">
        <f t="shared" si="9"/>
        <v>76.522032712583851</v>
      </c>
      <c r="G24" s="6">
        <v>6521.9949999999999</v>
      </c>
      <c r="H24" s="6">
        <v>6521.9949999999999</v>
      </c>
      <c r="I24" s="6">
        <v>100</v>
      </c>
      <c r="J24" s="6">
        <v>5234.9129999999996</v>
      </c>
      <c r="K24" s="6">
        <v>5234.9129999999996</v>
      </c>
      <c r="L24" s="6">
        <f>K24*100/J24</f>
        <v>100</v>
      </c>
      <c r="M24" s="7">
        <f>M20-M22-M23</f>
        <v>5976.8720000000003</v>
      </c>
      <c r="N24" s="7">
        <f>N20-N22-N23</f>
        <v>5680.8949999999995</v>
      </c>
      <c r="O24" s="16">
        <f>N24*100/M24</f>
        <v>95.047961542425526</v>
      </c>
      <c r="P24" s="16">
        <v>9037.3829999999998</v>
      </c>
      <c r="Q24" s="16">
        <v>9037.384</v>
      </c>
      <c r="R24" s="16">
        <f t="shared" ref="R24" si="13">Q24*100/P24</f>
        <v>100.00001106515018</v>
      </c>
      <c r="S24" s="16">
        <v>7826.96</v>
      </c>
      <c r="T24" s="16"/>
      <c r="U24" s="16"/>
      <c r="V24" s="87"/>
      <c r="W24" s="6"/>
    </row>
    <row r="25" spans="1:23" ht="79.5" x14ac:dyDescent="0.25">
      <c r="A25" s="84"/>
      <c r="B25" s="4" t="s">
        <v>19</v>
      </c>
      <c r="C25" s="38"/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/>
      <c r="L25" s="8"/>
      <c r="M25" s="7"/>
      <c r="N25" s="6">
        <v>0</v>
      </c>
      <c r="O25" s="6">
        <v>0</v>
      </c>
      <c r="P25" s="6"/>
      <c r="Q25" s="7"/>
      <c r="R25" s="6"/>
      <c r="S25" s="6"/>
      <c r="T25" s="6"/>
      <c r="U25" s="6"/>
      <c r="V25" s="88"/>
      <c r="W25" s="6"/>
    </row>
    <row r="26" spans="1:23" x14ac:dyDescent="0.25">
      <c r="A26" s="36"/>
      <c r="B26" s="17"/>
      <c r="C26" s="2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37"/>
      <c r="W26" s="19"/>
    </row>
    <row r="27" spans="1:23" x14ac:dyDescent="0.25">
      <c r="A27" s="79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</row>
    <row r="29" spans="1:23" x14ac:dyDescent="0.25">
      <c r="A29" s="32"/>
      <c r="B29" s="33"/>
      <c r="C29" s="17"/>
      <c r="D29" s="18"/>
      <c r="E29" s="18"/>
      <c r="F29" s="19"/>
      <c r="G29" s="19"/>
      <c r="H29" s="20"/>
      <c r="I29" s="19"/>
      <c r="J29" s="18"/>
      <c r="K29" s="19"/>
      <c r="L29" s="19"/>
      <c r="M29" s="27"/>
      <c r="N29" s="19"/>
      <c r="O29" s="19"/>
      <c r="P29" s="19"/>
      <c r="Q29" s="19"/>
      <c r="R29" s="19"/>
      <c r="S29" s="19"/>
      <c r="T29" s="19"/>
      <c r="U29" s="19"/>
      <c r="V29" s="34"/>
      <c r="W29" s="19"/>
    </row>
    <row r="30" spans="1:23" x14ac:dyDescent="0.25">
      <c r="A30" s="32"/>
      <c r="B30" s="33"/>
      <c r="C30" s="21"/>
      <c r="D30" s="18"/>
      <c r="E30" s="19"/>
      <c r="F30" s="19"/>
      <c r="G30" s="19"/>
      <c r="H30" s="19"/>
      <c r="I30" s="19"/>
      <c r="J30" s="19"/>
      <c r="K30" s="19"/>
      <c r="L30" s="19"/>
      <c r="M30" s="18"/>
      <c r="N30" s="19"/>
      <c r="O30" s="19"/>
      <c r="P30" s="19"/>
      <c r="Q30" s="19"/>
      <c r="R30" s="19"/>
      <c r="S30" s="19"/>
      <c r="T30" s="19"/>
      <c r="U30" s="19"/>
      <c r="V30" s="34"/>
      <c r="W30" s="19"/>
    </row>
    <row r="31" spans="1:23" x14ac:dyDescent="0.25">
      <c r="A31" s="32"/>
      <c r="B31" s="33"/>
      <c r="C31" s="21"/>
      <c r="D31" s="19"/>
      <c r="E31" s="19"/>
      <c r="F31" s="19"/>
      <c r="G31" s="19"/>
      <c r="H31" s="19"/>
      <c r="I31" s="19"/>
      <c r="J31" s="19"/>
      <c r="K31" s="19"/>
      <c r="L31" s="19"/>
      <c r="M31" s="18"/>
      <c r="N31" s="19"/>
      <c r="O31" s="19"/>
      <c r="P31" s="19"/>
      <c r="Q31" s="19"/>
      <c r="R31" s="19"/>
      <c r="S31" s="19"/>
      <c r="T31" s="19"/>
      <c r="U31" s="19"/>
      <c r="V31" s="34"/>
      <c r="W31" s="19"/>
    </row>
    <row r="32" spans="1:23" x14ac:dyDescent="0.25">
      <c r="A32" s="32"/>
      <c r="B32" s="33"/>
      <c r="C32" s="21"/>
      <c r="D32" s="19"/>
      <c r="E32" s="19"/>
      <c r="F32" s="19"/>
      <c r="G32" s="19"/>
      <c r="H32" s="19"/>
      <c r="I32" s="19"/>
      <c r="J32" s="22"/>
      <c r="K32" s="19"/>
      <c r="L32" s="19"/>
      <c r="M32" s="23"/>
      <c r="N32" s="19"/>
      <c r="O32" s="19"/>
      <c r="P32" s="19"/>
      <c r="Q32" s="19"/>
      <c r="R32" s="19"/>
      <c r="S32" s="19"/>
      <c r="T32" s="19"/>
      <c r="U32" s="19"/>
      <c r="V32" s="34"/>
      <c r="W32" s="19"/>
    </row>
    <row r="33" spans="1:23" x14ac:dyDescent="0.25">
      <c r="A33" s="32"/>
      <c r="B33" s="33"/>
      <c r="C33" s="21"/>
      <c r="D33" s="18"/>
      <c r="E33" s="19"/>
      <c r="F33" s="19"/>
      <c r="G33" s="19"/>
      <c r="H33" s="19"/>
      <c r="I33" s="19"/>
      <c r="J33" s="19"/>
      <c r="K33" s="19"/>
      <c r="L33" s="19"/>
      <c r="M33" s="27"/>
      <c r="N33" s="19"/>
      <c r="O33" s="19"/>
      <c r="P33" s="19"/>
      <c r="Q33" s="19"/>
      <c r="R33" s="19"/>
      <c r="S33" s="19"/>
      <c r="T33" s="19"/>
      <c r="U33" s="19"/>
      <c r="V33" s="34"/>
      <c r="W33" s="19"/>
    </row>
    <row r="34" spans="1:23" x14ac:dyDescent="0.25">
      <c r="A34" s="32"/>
      <c r="B34" s="17"/>
      <c r="C34" s="26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34"/>
      <c r="W34" s="19"/>
    </row>
  </sheetData>
  <mergeCells count="28">
    <mergeCell ref="A27:W27"/>
    <mergeCell ref="A12:W12"/>
    <mergeCell ref="A13:A18"/>
    <mergeCell ref="B13:B17"/>
    <mergeCell ref="V13:V18"/>
    <mergeCell ref="A19:W19"/>
    <mergeCell ref="A20:A25"/>
    <mergeCell ref="B20:B24"/>
    <mergeCell ref="V20:V25"/>
    <mergeCell ref="W8:W10"/>
    <mergeCell ref="D9:F9"/>
    <mergeCell ref="G9:I9"/>
    <mergeCell ref="J9:L9"/>
    <mergeCell ref="M9:O9"/>
    <mergeCell ref="D11:F11"/>
    <mergeCell ref="G11:I11"/>
    <mergeCell ref="J11:L11"/>
    <mergeCell ref="M11:O11"/>
    <mergeCell ref="C2:O2"/>
    <mergeCell ref="A4:V4"/>
    <mergeCell ref="C6:O6"/>
    <mergeCell ref="A8:A10"/>
    <mergeCell ref="B8:B10"/>
    <mergeCell ref="C8:C10"/>
    <mergeCell ref="V8:V10"/>
    <mergeCell ref="D8:U8"/>
    <mergeCell ref="P9:R9"/>
    <mergeCell ref="S9:U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Коммунальная инфраструктура</vt:lpstr>
      <vt:lpstr>энергоэфективность</vt:lpstr>
      <vt:lpstr>Благоустройство</vt:lpstr>
      <vt:lpstr>Благоустройство 2025</vt:lpstr>
      <vt:lpstr>Экологическое воспитание</vt:lpstr>
      <vt:lpstr>Патриотическое воспитание</vt:lpstr>
      <vt:lpstr>Формирование  сов гов среды</vt:lpstr>
      <vt:lpstr>Летняя занятость</vt:lpstr>
      <vt:lpstr>Социальная поддержка населения</vt:lpstr>
      <vt:lpstr>Капитальный ремонт, содержание </vt:lpstr>
      <vt:lpstr>Похозяйственная занятость</vt:lpstr>
      <vt:lpstr>Пожарная безопасность</vt:lpstr>
      <vt:lpstr>Вырубка аварийных деревьев</vt:lpstr>
      <vt:lpstr>СЭР</vt:lpstr>
      <vt:lpstr>Транспортная инфраструктура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2025-03-11T03:37:23Z</dcterms:modified>
</cp:coreProperties>
</file>